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Andrew's Projects\Comprehensive eFuse Excel Calculator Database\"/>
    </mc:Choice>
  </mc:AlternateContent>
  <workbookProtection lockStructure="1"/>
  <bookViews>
    <workbookView xWindow="0" yWindow="0" windowWidth="22800" windowHeight="8580"/>
  </bookViews>
  <sheets>
    <sheet name="Current Limit" sheetId="12" r:id="rId1"/>
    <sheet name="Controlled Slew Rate" sheetId="11" r:id="rId2"/>
    <sheet name="Thermal" sheetId="9" r:id="rId3"/>
  </sheets>
  <definedNames>
    <definedName name="_xlnm._FilterDatabase" localSheetId="0" hidden="1">'Current Limit'!$W$1:$W$88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0" i="12" l="1"/>
  <c r="T91" i="12" s="1"/>
  <c r="T92" i="12" s="1"/>
  <c r="T93" i="12" s="1"/>
  <c r="T94" i="12" s="1"/>
  <c r="T95" i="12" s="1"/>
  <c r="T96" i="12" s="1"/>
  <c r="T97" i="12" s="1"/>
  <c r="T98" i="12" s="1"/>
  <c r="T99" i="12" s="1"/>
  <c r="T100" i="12" s="1"/>
  <c r="T101" i="12" s="1"/>
  <c r="T102" i="12" s="1"/>
  <c r="T103" i="12" s="1"/>
  <c r="T104" i="12" s="1"/>
  <c r="T105" i="12" s="1"/>
  <c r="T106" i="12" s="1"/>
  <c r="T107" i="12" s="1"/>
  <c r="T108" i="12" s="1"/>
  <c r="T109" i="12" s="1"/>
  <c r="T110" i="12" s="1"/>
  <c r="T111" i="12" s="1"/>
  <c r="T112" i="12" s="1"/>
  <c r="T113" i="12" s="1"/>
  <c r="T114" i="12" s="1"/>
  <c r="T115" i="12" s="1"/>
  <c r="T116" i="12" s="1"/>
  <c r="T117" i="12" s="1"/>
  <c r="T118" i="12" s="1"/>
  <c r="T119" i="12" s="1"/>
  <c r="R90" i="12"/>
  <c r="R91" i="12" s="1"/>
  <c r="R92" i="12" s="1"/>
  <c r="R93" i="12" s="1"/>
  <c r="R94" i="12" s="1"/>
  <c r="R95" i="12" s="1"/>
  <c r="R96" i="12" s="1"/>
  <c r="R97" i="12" s="1"/>
  <c r="R98" i="12" s="1"/>
  <c r="R99" i="12" s="1"/>
  <c r="R100" i="12" s="1"/>
  <c r="R101" i="12" s="1"/>
  <c r="R102" i="12" s="1"/>
  <c r="R103" i="12" s="1"/>
  <c r="R104" i="12" s="1"/>
  <c r="R105" i="12" s="1"/>
  <c r="R106" i="12" s="1"/>
  <c r="R107" i="12" s="1"/>
  <c r="R108" i="12" s="1"/>
  <c r="R109" i="12" s="1"/>
  <c r="O90" i="12"/>
  <c r="O91" i="12" s="1"/>
  <c r="O92" i="12" s="1"/>
  <c r="O93" i="12" s="1"/>
  <c r="O94" i="12" s="1"/>
  <c r="O95" i="12" s="1"/>
  <c r="O96" i="12" s="1"/>
  <c r="O97" i="12" s="1"/>
  <c r="O98" i="12" s="1"/>
  <c r="O99" i="12" s="1"/>
  <c r="O100" i="12" s="1"/>
  <c r="O101" i="12" s="1"/>
  <c r="O102" i="12" s="1"/>
  <c r="O103" i="12" s="1"/>
  <c r="O104" i="12" s="1"/>
  <c r="O105" i="12" s="1"/>
  <c r="O106" i="12" s="1"/>
  <c r="O107" i="12" s="1"/>
  <c r="O108" i="12" s="1"/>
  <c r="O109" i="12" s="1"/>
  <c r="O110" i="12" s="1"/>
  <c r="G7" i="12"/>
  <c r="O111" i="12" l="1"/>
  <c r="O112" i="12" s="1"/>
  <c r="O113" i="12" s="1"/>
  <c r="O114" i="12" s="1"/>
  <c r="O115" i="12" s="1"/>
  <c r="O116" i="12" s="1"/>
  <c r="O117" i="12" s="1"/>
  <c r="O118" i="12" s="1"/>
  <c r="O119" i="12" s="1"/>
  <c r="D28" i="12"/>
  <c r="E28" i="12" s="1"/>
  <c r="R110" i="12"/>
  <c r="R111" i="12" s="1"/>
  <c r="R112" i="12" s="1"/>
  <c r="R113" i="12" s="1"/>
  <c r="R114" i="12" s="1"/>
  <c r="R115" i="12" s="1"/>
  <c r="R116" i="12" s="1"/>
  <c r="R117" i="12" s="1"/>
  <c r="R118" i="12" s="1"/>
  <c r="R119" i="12" s="1"/>
  <c r="D30" i="12"/>
  <c r="E30" i="12" s="1"/>
  <c r="C3" i="11" l="1"/>
  <c r="D17" i="9" l="1"/>
  <c r="D19" i="9" s="1"/>
  <c r="D20" i="9" s="1"/>
  <c r="D21" i="9" s="1"/>
  <c r="E17" i="9"/>
  <c r="E19" i="9" s="1"/>
  <c r="E20" i="9" s="1"/>
  <c r="E21" i="9" s="1"/>
</calcChain>
</file>

<file path=xl/sharedStrings.xml><?xml version="1.0" encoding="utf-8"?>
<sst xmlns="http://schemas.openxmlformats.org/spreadsheetml/2006/main" count="42" uniqueCount="36">
  <si>
    <t>Rlim</t>
  </si>
  <si>
    <t>NIS5020/NIS5021</t>
  </si>
  <si>
    <t>Instructions</t>
  </si>
  <si>
    <t>Output Voltage Ramp Time (ms)</t>
  </si>
  <si>
    <t>a</t>
  </si>
  <si>
    <t>Sheet 3.  Thermal Data</t>
  </si>
  <si>
    <t>f</t>
  </si>
  <si>
    <t xml:space="preserve">Average Current  (A) </t>
  </si>
  <si>
    <t xml:space="preserve">Ambient Temp (°C)  </t>
  </si>
  <si>
    <t>Junction Temperature (°C)</t>
  </si>
  <si>
    <t>Case Top Temperature (°C)</t>
  </si>
  <si>
    <t>Initial Guess RDSon1</t>
  </si>
  <si>
    <t>2 Layer</t>
  </si>
  <si>
    <t>Junction Temp1 (°C)</t>
  </si>
  <si>
    <r>
      <t>RDSon Estimate (m</t>
    </r>
    <r>
      <rPr>
        <b/>
        <sz val="10"/>
        <rFont val="Calibri"/>
        <family val="2"/>
      </rPr>
      <t>Ω)</t>
    </r>
  </si>
  <si>
    <t>IOL</t>
  </si>
  <si>
    <t>ISC</t>
  </si>
  <si>
    <t>For D28</t>
  </si>
  <si>
    <t>For D30</t>
  </si>
  <si>
    <t>For E28</t>
  </si>
  <si>
    <t>For E30</t>
  </si>
  <si>
    <r>
      <t>Rlim (k</t>
    </r>
    <r>
      <rPr>
        <sz val="18"/>
        <rFont val="Calibri"/>
        <family val="2"/>
      </rPr>
      <t>Ω)</t>
    </r>
  </si>
  <si>
    <t>Enter Desired IOL (A)</t>
  </si>
  <si>
    <t>Enter Desired ISC (A)</t>
  </si>
  <si>
    <t>Total Cu Area (mm^2) Per Layer</t>
  </si>
  <si>
    <t>VCC Cu Area (mm^2)</t>
  </si>
  <si>
    <t>Vout Cu Area (mm^2)</t>
  </si>
  <si>
    <t>Top</t>
  </si>
  <si>
    <t>Bottom</t>
  </si>
  <si>
    <r>
      <t>GND Cu Area (</t>
    </r>
    <r>
      <rPr>
        <b/>
        <sz val="12"/>
        <color rgb="FF000000"/>
        <rFont val="Arial"/>
        <family val="2"/>
      </rPr>
      <t>mm^2</t>
    </r>
    <r>
      <rPr>
        <b/>
        <sz val="11"/>
        <color rgb="FF000000"/>
        <rFont val="Arial"/>
        <family val="2"/>
      </rPr>
      <t>)</t>
    </r>
  </si>
  <si>
    <r>
      <t>2</t>
    </r>
    <r>
      <rPr>
        <b/>
        <vertAlign val="superscript"/>
        <sz val="11"/>
        <color rgb="FF000000"/>
        <rFont val="Arial"/>
        <family val="2"/>
      </rPr>
      <t>nd</t>
    </r>
  </si>
  <si>
    <r>
      <t>3</t>
    </r>
    <r>
      <rPr>
        <b/>
        <vertAlign val="superscript"/>
        <sz val="11"/>
        <color rgb="FF000000"/>
        <rFont val="Arial"/>
        <family val="2"/>
      </rPr>
      <t>rd</t>
    </r>
  </si>
  <si>
    <t>4 Layer</t>
  </si>
  <si>
    <t xml:space="preserve"> Capacitance from dv/dt pin to GND (pF)</t>
  </si>
  <si>
    <t>Approximate ISC Value (A)</t>
  </si>
  <si>
    <t>Approximate IOL Value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</si>
</sst>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7" x14ac:knownFonts="1">
    <font>
      <sz val="11"/>
      <color theme="1"/>
      <name val="Calibri"/>
      <family val="2"/>
      <scheme val="minor"/>
    </font>
    <font>
      <sz val="11"/>
      <name val="Calibri"/>
      <family val="2"/>
      <scheme val="minor"/>
    </font>
    <font>
      <i/>
      <sz val="11"/>
      <color theme="1"/>
      <name val="Calibri"/>
      <family val="2"/>
      <scheme val="minor"/>
    </font>
    <font>
      <sz val="18"/>
      <name val="Calibri"/>
      <family val="2"/>
      <scheme val="minor"/>
    </font>
    <font>
      <sz val="18"/>
      <color theme="1"/>
      <name val="Calibri"/>
      <family val="2"/>
      <scheme val="minor"/>
    </font>
    <font>
      <sz val="10"/>
      <name val="Arial"/>
      <family val="2"/>
    </font>
    <font>
      <b/>
      <sz val="10"/>
      <name val="Arial"/>
      <family val="2"/>
    </font>
    <font>
      <sz val="10"/>
      <name val="Arial"/>
      <family val="2"/>
    </font>
    <font>
      <b/>
      <sz val="10"/>
      <color indexed="12"/>
      <name val="Arial"/>
      <family val="2"/>
    </font>
    <font>
      <b/>
      <sz val="8"/>
      <name val="Times New Roman"/>
      <family val="1"/>
    </font>
    <font>
      <b/>
      <sz val="10"/>
      <name val="Calibri"/>
      <family val="2"/>
    </font>
    <font>
      <sz val="18"/>
      <name val="Calibri"/>
      <family val="2"/>
    </font>
    <font>
      <sz val="18"/>
      <name val="Arial"/>
      <family val="2"/>
    </font>
    <font>
      <b/>
      <sz val="11"/>
      <color rgb="FF000000"/>
      <name val="Arial"/>
      <family val="2"/>
    </font>
    <font>
      <b/>
      <sz val="12"/>
      <color rgb="FF000000"/>
      <name val="Arial"/>
      <family val="2"/>
    </font>
    <font>
      <sz val="11"/>
      <color rgb="FF000000"/>
      <name val="Arial"/>
      <family val="2"/>
    </font>
    <font>
      <b/>
      <vertAlign val="superscript"/>
      <sz val="11"/>
      <color rgb="FF000000"/>
      <name val="Arial"/>
      <family val="2"/>
    </font>
  </fonts>
  <fills count="6">
    <fill>
      <patternFill patternType="none"/>
    </fill>
    <fill>
      <patternFill patternType="gray125"/>
    </fill>
    <fill>
      <patternFill patternType="solid">
        <fgColor rgb="FF00B05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5" fillId="0" borderId="0"/>
  </cellStyleXfs>
  <cellXfs count="56">
    <xf numFmtId="0" fontId="0" fillId="0" borderId="0" xfId="0"/>
    <xf numFmtId="0" fontId="0" fillId="0" borderId="0" xfId="0" applyProtection="1">
      <protection hidden="1"/>
    </xf>
    <xf numFmtId="0" fontId="0" fillId="3" borderId="0" xfId="0" applyFill="1" applyProtection="1">
      <protection hidden="1"/>
    </xf>
    <xf numFmtId="164" fontId="1" fillId="3" borderId="0" xfId="0" applyNumberFormat="1" applyFont="1" applyFill="1" applyBorder="1" applyAlignment="1" applyProtection="1">
      <alignment horizontal="left" vertical="top" readingOrder="1"/>
      <protection hidden="1"/>
    </xf>
    <xf numFmtId="164" fontId="1" fillId="3" borderId="0" xfId="0" applyNumberFormat="1" applyFont="1" applyFill="1" applyBorder="1" applyAlignment="1" applyProtection="1">
      <alignment horizontal="left" vertical="top"/>
      <protection hidden="1"/>
    </xf>
    <xf numFmtId="0" fontId="0" fillId="3" borderId="1" xfId="0" applyFill="1" applyBorder="1" applyAlignment="1" applyProtection="1">
      <alignment horizontal="center"/>
      <protection hidden="1"/>
    </xf>
    <xf numFmtId="0" fontId="0" fillId="3" borderId="0" xfId="0" applyFill="1" applyBorder="1" applyProtection="1">
      <protection hidden="1"/>
    </xf>
    <xf numFmtId="0" fontId="0" fillId="3" borderId="2" xfId="0" applyFill="1" applyBorder="1" applyAlignment="1" applyProtection="1">
      <alignment horizontal="center"/>
      <protection hidden="1"/>
    </xf>
    <xf numFmtId="0" fontId="2" fillId="3" borderId="0" xfId="0" applyFont="1" applyFill="1" applyProtection="1">
      <protection hidden="1"/>
    </xf>
    <xf numFmtId="0" fontId="0" fillId="3" borderId="0" xfId="0" applyFill="1"/>
    <xf numFmtId="0" fontId="4" fillId="3" borderId="0" xfId="0" applyFont="1" applyFill="1" applyProtection="1">
      <protection hidden="1"/>
    </xf>
    <xf numFmtId="0" fontId="4" fillId="3" borderId="0" xfId="0" applyFont="1" applyFill="1" applyAlignment="1" applyProtection="1">
      <alignment horizontal="center"/>
      <protection hidden="1"/>
    </xf>
    <xf numFmtId="0" fontId="3" fillId="2" borderId="1" xfId="0" applyFont="1" applyFill="1" applyBorder="1" applyAlignment="1" applyProtection="1">
      <alignment horizontal="center"/>
      <protection locked="0"/>
    </xf>
    <xf numFmtId="164" fontId="3" fillId="2" borderId="1" xfId="0" applyNumberFormat="1" applyFont="1" applyFill="1" applyBorder="1" applyAlignment="1" applyProtection="1">
      <alignment horizontal="center"/>
      <protection locked="0"/>
    </xf>
    <xf numFmtId="0" fontId="5" fillId="0" borderId="0" xfId="1" applyProtection="1"/>
    <xf numFmtId="0" fontId="5" fillId="0" borderId="0" xfId="1" applyFill="1" applyProtection="1"/>
    <xf numFmtId="0" fontId="5" fillId="3" borderId="0" xfId="1" applyFill="1" applyProtection="1"/>
    <xf numFmtId="0" fontId="6" fillId="3" borderId="0" xfId="1" applyFont="1" applyFill="1" applyBorder="1" applyProtection="1"/>
    <xf numFmtId="0" fontId="5" fillId="3" borderId="0" xfId="1" applyFill="1" applyBorder="1" applyProtection="1"/>
    <xf numFmtId="0" fontId="8" fillId="3" borderId="0" xfId="1" applyFont="1" applyFill="1" applyBorder="1" applyProtection="1"/>
    <xf numFmtId="0" fontId="6" fillId="3" borderId="0" xfId="1" applyFont="1" applyFill="1" applyProtection="1"/>
    <xf numFmtId="0" fontId="5" fillId="3" borderId="0" xfId="1" applyFill="1" applyBorder="1" applyAlignment="1" applyProtection="1"/>
    <xf numFmtId="0" fontId="6" fillId="3" borderId="0" xfId="1" applyFont="1" applyFill="1" applyBorder="1" applyAlignment="1" applyProtection="1"/>
    <xf numFmtId="2" fontId="6" fillId="3" borderId="0" xfId="1" applyNumberFormat="1" applyFont="1" applyFill="1" applyBorder="1" applyAlignment="1" applyProtection="1"/>
    <xf numFmtId="165" fontId="6" fillId="3" borderId="0" xfId="1" applyNumberFormat="1" applyFont="1" applyFill="1" applyBorder="1" applyAlignment="1" applyProtection="1"/>
    <xf numFmtId="1" fontId="6" fillId="3" borderId="0" xfId="1" applyNumberFormat="1" applyFont="1" applyFill="1" applyBorder="1" applyAlignment="1" applyProtection="1"/>
    <xf numFmtId="1" fontId="6" fillId="3" borderId="0" xfId="1" applyNumberFormat="1" applyFont="1" applyFill="1" applyBorder="1" applyAlignment="1" applyProtection="1">
      <alignment horizontal="center"/>
    </xf>
    <xf numFmtId="0" fontId="5" fillId="3" borderId="0" xfId="1" applyFill="1" applyAlignment="1" applyProtection="1">
      <alignment horizontal="right"/>
    </xf>
    <xf numFmtId="0" fontId="5" fillId="3" borderId="0" xfId="1" quotePrefix="1" applyFill="1" applyBorder="1" applyProtection="1"/>
    <xf numFmtId="0" fontId="7" fillId="3" borderId="0" xfId="1" applyFont="1" applyFill="1" applyProtection="1"/>
    <xf numFmtId="0" fontId="9" fillId="3" borderId="0" xfId="1" applyFont="1" applyFill="1" applyProtection="1"/>
    <xf numFmtId="0" fontId="5" fillId="0" borderId="3" xfId="1" applyFill="1" applyBorder="1" applyProtection="1"/>
    <xf numFmtId="0" fontId="6" fillId="0" borderId="3" xfId="1" applyFont="1" applyFill="1" applyBorder="1" applyAlignment="1" applyProtection="1">
      <alignment horizontal="center"/>
    </xf>
    <xf numFmtId="0" fontId="7" fillId="0" borderId="3" xfId="1" applyFont="1" applyFill="1" applyBorder="1" applyAlignment="1" applyProtection="1">
      <alignment horizontal="center"/>
      <protection locked="0"/>
    </xf>
    <xf numFmtId="0" fontId="6" fillId="0" borderId="3" xfId="1" applyFont="1" applyFill="1" applyBorder="1" applyProtection="1"/>
    <xf numFmtId="0" fontId="6" fillId="0" borderId="3" xfId="1" applyFont="1" applyFill="1" applyBorder="1" applyAlignment="1" applyProtection="1"/>
    <xf numFmtId="0" fontId="6" fillId="2" borderId="3" xfId="1" applyFont="1" applyFill="1" applyBorder="1" applyAlignment="1" applyProtection="1">
      <alignment horizontal="center"/>
    </xf>
    <xf numFmtId="1" fontId="7" fillId="0" borderId="3" xfId="1" applyNumberFormat="1" applyFont="1" applyFill="1" applyBorder="1" applyAlignment="1" applyProtection="1">
      <alignment horizontal="center"/>
    </xf>
    <xf numFmtId="1" fontId="6" fillId="3" borderId="4" xfId="1" applyNumberFormat="1" applyFont="1" applyFill="1" applyBorder="1" applyAlignment="1" applyProtection="1">
      <alignment horizontal="center"/>
    </xf>
    <xf numFmtId="0" fontId="6" fillId="4" borderId="3" xfId="1" applyFont="1" applyFill="1" applyBorder="1" applyAlignment="1" applyProtection="1">
      <alignment horizontal="center"/>
    </xf>
    <xf numFmtId="0" fontId="0" fillId="0" borderId="0" xfId="0" applyFill="1" applyProtection="1">
      <protection hidden="1"/>
    </xf>
    <xf numFmtId="0" fontId="4" fillId="0" borderId="1" xfId="0" applyFont="1" applyFill="1" applyBorder="1" applyAlignment="1" applyProtection="1">
      <alignment horizontal="center"/>
      <protection hidden="1"/>
    </xf>
    <xf numFmtId="0" fontId="3" fillId="0" borderId="1" xfId="0" applyFont="1" applyFill="1" applyBorder="1" applyAlignment="1" applyProtection="1">
      <alignment horizontal="center"/>
      <protection hidden="1"/>
    </xf>
    <xf numFmtId="0" fontId="5" fillId="0" borderId="3" xfId="1" applyFill="1" applyBorder="1" applyProtection="1">
      <protection locked="0"/>
    </xf>
    <xf numFmtId="0" fontId="6" fillId="0" borderId="3" xfId="1" applyFont="1" applyFill="1" applyBorder="1" applyAlignment="1" applyProtection="1">
      <protection locked="0"/>
    </xf>
    <xf numFmtId="2" fontId="6" fillId="0" borderId="3" xfId="1" applyNumberFormat="1" applyFont="1" applyFill="1" applyBorder="1" applyAlignment="1" applyProtection="1">
      <alignment horizontal="center"/>
      <protection locked="0"/>
    </xf>
    <xf numFmtId="2" fontId="6" fillId="0" borderId="3" xfId="1" applyNumberFormat="1" applyFont="1" applyFill="1" applyBorder="1" applyAlignment="1" applyProtection="1">
      <protection locked="0"/>
    </xf>
    <xf numFmtId="0" fontId="5" fillId="0" borderId="3" xfId="1" applyFill="1" applyBorder="1" applyAlignment="1" applyProtection="1">
      <alignment horizontal="center"/>
      <protection locked="0"/>
    </xf>
    <xf numFmtId="0" fontId="6" fillId="0" borderId="3" xfId="1" applyFont="1" applyFill="1" applyBorder="1" applyAlignment="1" applyProtection="1">
      <alignment horizontal="center"/>
      <protection locked="0"/>
    </xf>
    <xf numFmtId="164" fontId="3" fillId="5" borderId="1" xfId="0" applyNumberFormat="1" applyFont="1" applyFill="1" applyBorder="1" applyAlignment="1" applyProtection="1">
      <alignment horizontal="center"/>
    </xf>
    <xf numFmtId="0" fontId="4" fillId="5" borderId="1" xfId="0" applyFont="1" applyFill="1" applyBorder="1" applyAlignment="1" applyProtection="1">
      <alignment horizontal="center"/>
    </xf>
    <xf numFmtId="0" fontId="0" fillId="0" borderId="0" xfId="0" applyFill="1"/>
    <xf numFmtId="0" fontId="12" fillId="3" borderId="5" xfId="0" applyFont="1" applyFill="1" applyBorder="1" applyAlignment="1">
      <alignment horizontal="center" wrapText="1"/>
    </xf>
    <xf numFmtId="0" fontId="13" fillId="3" borderId="6" xfId="0" applyFont="1" applyFill="1" applyBorder="1" applyAlignment="1">
      <alignment horizontal="center" wrapText="1" readingOrder="1"/>
    </xf>
    <xf numFmtId="0" fontId="15" fillId="3" borderId="6" xfId="0" applyFont="1" applyFill="1" applyBorder="1" applyAlignment="1">
      <alignment horizontal="center" wrapText="1" readingOrder="1"/>
    </xf>
    <xf numFmtId="1" fontId="3" fillId="4" borderId="1" xfId="0" applyNumberFormat="1" applyFont="1" applyFill="1" applyBorder="1" applyAlignment="1" applyProtection="1">
      <alignment horizontal="center"/>
      <protection hidden="1"/>
    </xf>
  </cellXfs>
  <cellStyles count="2">
    <cellStyle name="Normal" xfId="0" builtinId="0"/>
    <cellStyle name="Normal 2" xfId="1"/>
  </cellStyles>
  <dxfs count="2">
    <dxf>
      <font>
        <b/>
        <i val="0"/>
        <condense val="0"/>
        <extend val="0"/>
        <color indexed="61"/>
      </font>
      <fill>
        <patternFill>
          <bgColor indexed="22"/>
        </patternFill>
      </fill>
    </dxf>
    <dxf>
      <font>
        <condense val="0"/>
        <extend val="0"/>
        <color indexed="2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xdr:col>
      <xdr:colOff>10886</xdr:colOff>
      <xdr:row>0</xdr:row>
      <xdr:rowOff>43544</xdr:rowOff>
    </xdr:from>
    <xdr:to>
      <xdr:col>6</xdr:col>
      <xdr:colOff>512909</xdr:colOff>
      <xdr:row>2</xdr:row>
      <xdr:rowOff>152401</xdr:rowOff>
    </xdr:to>
    <xdr:sp macro="" textlink="">
      <xdr:nvSpPr>
        <xdr:cNvPr id="2" name="TextBox 1"/>
        <xdr:cNvSpPr txBox="1"/>
      </xdr:nvSpPr>
      <xdr:spPr>
        <a:xfrm>
          <a:off x="3542980" y="43544"/>
          <a:ext cx="9224682" cy="467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Instructions:  Select either a desired IOL or</a:t>
          </a:r>
          <a:r>
            <a:rPr lang="en-US" sz="1200" baseline="0"/>
            <a:t> a desired ISC.  IOL applies when the eFuse output voltage is high and ISC applies when the eFuse output is low.  Set ISC above normal operating load current and set IOL below maximum power supply current.</a:t>
          </a:r>
          <a:endParaRPr lang="en-US" sz="1200"/>
        </a:p>
      </xdr:txBody>
    </xdr:sp>
    <xdr:clientData/>
  </xdr:twoCellAnchor>
  <xdr:twoCellAnchor editAs="oneCell">
    <xdr:from>
      <xdr:col>1</xdr:col>
      <xdr:colOff>87085</xdr:colOff>
      <xdr:row>1</xdr:row>
      <xdr:rowOff>97972</xdr:rowOff>
    </xdr:from>
    <xdr:to>
      <xdr:col>1</xdr:col>
      <xdr:colOff>3222171</xdr:colOff>
      <xdr:row>13</xdr:row>
      <xdr:rowOff>130629</xdr:rowOff>
    </xdr:to>
    <xdr:pic>
      <xdr:nvPicPr>
        <xdr:cNvPr id="3" name="Picture 2"/>
        <xdr:cNvPicPr>
          <a:picLocks/>
        </xdr:cNvPicPr>
      </xdr:nvPicPr>
      <xdr:blipFill>
        <a:blip xmlns:r="http://schemas.openxmlformats.org/officeDocument/2006/relationships" r:embed="rId1"/>
        <a:stretch>
          <a:fillRect/>
        </a:stretch>
      </xdr:blipFill>
      <xdr:spPr>
        <a:xfrm>
          <a:off x="239485" y="280852"/>
          <a:ext cx="3135086" cy="2455817"/>
        </a:xfrm>
        <a:prstGeom prst="rect">
          <a:avLst/>
        </a:prstGeom>
      </xdr:spPr>
    </xdr:pic>
    <xdr:clientData/>
  </xdr:twoCellAnchor>
  <xdr:twoCellAnchor>
    <xdr:from>
      <xdr:col>2</xdr:col>
      <xdr:colOff>5443</xdr:colOff>
      <xdr:row>24</xdr:row>
      <xdr:rowOff>262494</xdr:rowOff>
    </xdr:from>
    <xdr:to>
      <xdr:col>6</xdr:col>
      <xdr:colOff>114300</xdr:colOff>
      <xdr:row>24</xdr:row>
      <xdr:rowOff>1759527</xdr:rowOff>
    </xdr:to>
    <xdr:sp macro="" textlink="">
      <xdr:nvSpPr>
        <xdr:cNvPr id="4" name="TextBox 3"/>
        <xdr:cNvSpPr txBox="1"/>
      </xdr:nvSpPr>
      <xdr:spPr>
        <a:xfrm>
          <a:off x="3541123" y="4880214"/>
          <a:ext cx="8826137" cy="1497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IOL/ISC Instructions:</a:t>
          </a:r>
        </a:p>
        <a:p>
          <a:endParaRPr lang="en-US" sz="1200"/>
        </a:p>
        <a:p>
          <a:r>
            <a:rPr lang="en-US" sz="1200"/>
            <a:t>IOL = Overload Current Limit.</a:t>
          </a:r>
          <a:r>
            <a:rPr lang="en-US" sz="1200" baseline="0"/>
            <a:t>  This applies when the main power MOSFET inside the eFuse is in the linear/triode region.  When the eFuse is operating normally and suddenly a fault appears the eFuse will enter current limiting at the IOL level.  </a:t>
          </a:r>
        </a:p>
        <a:p>
          <a:endParaRPr lang="en-US" sz="1200" baseline="0"/>
        </a:p>
        <a:p>
          <a:r>
            <a:rPr lang="en-US" sz="1200" baseline="0"/>
            <a:t>ISC = Short Circuit Current Limit.  This applies when the main power MOSFET inside the eFuse is in the saturation region.  The eFuse will be in ISC during a start-up into a short or capacitive load, as well as after exceeding IOL.</a:t>
          </a:r>
          <a:endParaRPr lang="en-US" sz="1200"/>
        </a:p>
      </xdr:txBody>
    </xdr:sp>
    <xdr:clientData/>
  </xdr:twoCellAnchor>
  <xdr:twoCellAnchor>
    <xdr:from>
      <xdr:col>4</xdr:col>
      <xdr:colOff>38653</xdr:colOff>
      <xdr:row>30</xdr:row>
      <xdr:rowOff>80178</xdr:rowOff>
    </xdr:from>
    <xdr:to>
      <xdr:col>4</xdr:col>
      <xdr:colOff>2650787</xdr:colOff>
      <xdr:row>33</xdr:row>
      <xdr:rowOff>22088</xdr:rowOff>
    </xdr:to>
    <xdr:sp macro="" textlink="">
      <xdr:nvSpPr>
        <xdr:cNvPr id="6" name="TextBox 5"/>
        <xdr:cNvSpPr txBox="1"/>
      </xdr:nvSpPr>
      <xdr:spPr>
        <a:xfrm>
          <a:off x="9075973" y="8004978"/>
          <a:ext cx="2566414" cy="4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Approximate values may have small mathematical rounding errors.</a:t>
          </a:r>
        </a:p>
      </xdr:txBody>
    </xdr:sp>
    <xdr:clientData/>
  </xdr:twoCellAnchor>
  <xdr:twoCellAnchor editAs="oneCell">
    <xdr:from>
      <xdr:col>4</xdr:col>
      <xdr:colOff>1277664</xdr:colOff>
      <xdr:row>3</xdr:row>
      <xdr:rowOff>135902</xdr:rowOff>
    </xdr:from>
    <xdr:to>
      <xdr:col>11</xdr:col>
      <xdr:colOff>85360</xdr:colOff>
      <xdr:row>24</xdr:row>
      <xdr:rowOff>59675</xdr:rowOff>
    </xdr:to>
    <xdr:pic>
      <xdr:nvPicPr>
        <xdr:cNvPr id="7" name="Picture 6"/>
        <xdr:cNvPicPr>
          <a:picLocks noChangeAspect="1"/>
        </xdr:cNvPicPr>
      </xdr:nvPicPr>
      <xdr:blipFill>
        <a:blip xmlns:r="http://schemas.openxmlformats.org/officeDocument/2006/relationships" r:embed="rId2"/>
        <a:stretch>
          <a:fillRect/>
        </a:stretch>
      </xdr:blipFill>
      <xdr:spPr>
        <a:xfrm>
          <a:off x="10315647" y="692493"/>
          <a:ext cx="5069348" cy="4045199"/>
        </a:xfrm>
        <a:prstGeom prst="rect">
          <a:avLst/>
        </a:prstGeom>
      </xdr:spPr>
    </xdr:pic>
    <xdr:clientData/>
  </xdr:twoCellAnchor>
  <xdr:twoCellAnchor editAs="oneCell">
    <xdr:from>
      <xdr:col>2</xdr:col>
      <xdr:colOff>22217</xdr:colOff>
      <xdr:row>3</xdr:row>
      <xdr:rowOff>137589</xdr:rowOff>
    </xdr:from>
    <xdr:to>
      <xdr:col>4</xdr:col>
      <xdr:colOff>1148250</xdr:colOff>
      <xdr:row>24</xdr:row>
      <xdr:rowOff>62523</xdr:rowOff>
    </xdr:to>
    <xdr:pic>
      <xdr:nvPicPr>
        <xdr:cNvPr id="5" name="Picture 4"/>
        <xdr:cNvPicPr>
          <a:picLocks noChangeAspect="1"/>
        </xdr:cNvPicPr>
      </xdr:nvPicPr>
      <xdr:blipFill>
        <a:blip xmlns:r="http://schemas.openxmlformats.org/officeDocument/2006/relationships" r:embed="rId3"/>
        <a:stretch>
          <a:fillRect/>
        </a:stretch>
      </xdr:blipFill>
      <xdr:spPr>
        <a:xfrm>
          <a:off x="3560547" y="694180"/>
          <a:ext cx="6625686" cy="4046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3</xdr:row>
      <xdr:rowOff>152400</xdr:rowOff>
    </xdr:from>
    <xdr:to>
      <xdr:col>5</xdr:col>
      <xdr:colOff>358958</xdr:colOff>
      <xdr:row>38</xdr:row>
      <xdr:rowOff>8743</xdr:rowOff>
    </xdr:to>
    <xdr:pic>
      <xdr:nvPicPr>
        <xdr:cNvPr id="2" name="Picture 1"/>
        <xdr:cNvPicPr>
          <a:picLocks noChangeAspect="1"/>
        </xdr:cNvPicPr>
      </xdr:nvPicPr>
      <xdr:blipFill>
        <a:blip xmlns:r="http://schemas.openxmlformats.org/officeDocument/2006/relationships" r:embed="rId1"/>
        <a:stretch>
          <a:fillRect/>
        </a:stretch>
      </xdr:blipFill>
      <xdr:spPr>
        <a:xfrm>
          <a:off x="632460" y="929640"/>
          <a:ext cx="8695238" cy="62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8185</xdr:colOff>
      <xdr:row>0</xdr:row>
      <xdr:rowOff>163200</xdr:rowOff>
    </xdr:from>
    <xdr:to>
      <xdr:col>7</xdr:col>
      <xdr:colOff>3411</xdr:colOff>
      <xdr:row>3</xdr:row>
      <xdr:rowOff>44174</xdr:rowOff>
    </xdr:to>
    <xdr:sp macro="" textlink="">
      <xdr:nvSpPr>
        <xdr:cNvPr id="5" name="TextBox 4"/>
        <xdr:cNvSpPr txBox="1"/>
      </xdr:nvSpPr>
      <xdr:spPr>
        <a:xfrm>
          <a:off x="1996011" y="163200"/>
          <a:ext cx="6963661" cy="383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Instructions:  Enter PCB area (for copper connected to Vcc Pin per layer), current, and ambient</a:t>
          </a:r>
          <a:r>
            <a:rPr lang="en-US" sz="900" baseline="0"/>
            <a:t> temp in the green boxes.  Observe the junction temperature and case top temperatures in the grey boxes.  Copper thickness is 1 oz/sq foot.</a:t>
          </a:r>
        </a:p>
        <a:p>
          <a:endParaRPr lang="en-US" sz="1000"/>
        </a:p>
      </xdr:txBody>
    </xdr:sp>
    <xdr:clientData/>
  </xdr:twoCellAnchor>
  <xdr:twoCellAnchor editAs="oneCell">
    <xdr:from>
      <xdr:col>0</xdr:col>
      <xdr:colOff>182880</xdr:colOff>
      <xdr:row>1</xdr:row>
      <xdr:rowOff>0</xdr:rowOff>
    </xdr:from>
    <xdr:to>
      <xdr:col>1</xdr:col>
      <xdr:colOff>678180</xdr:colOff>
      <xdr:row>18</xdr:row>
      <xdr:rowOff>28430</xdr:rowOff>
    </xdr:to>
    <xdr:pic>
      <xdr:nvPicPr>
        <xdr:cNvPr id="8" name="Picture 7"/>
        <xdr:cNvPicPr>
          <a:picLocks/>
        </xdr:cNvPicPr>
      </xdr:nvPicPr>
      <xdr:blipFill>
        <a:blip xmlns:r="http://schemas.openxmlformats.org/officeDocument/2006/relationships" r:embed="rId1"/>
        <a:stretch>
          <a:fillRect/>
        </a:stretch>
      </xdr:blipFill>
      <xdr:spPr>
        <a:xfrm>
          <a:off x="182880" y="167640"/>
          <a:ext cx="1630680" cy="1325979"/>
        </a:xfrm>
        <a:prstGeom prst="rect">
          <a:avLst/>
        </a:prstGeom>
      </xdr:spPr>
    </xdr:pic>
    <xdr:clientData/>
  </xdr:twoCellAnchor>
  <xdr:twoCellAnchor editAs="oneCell">
    <xdr:from>
      <xdr:col>2</xdr:col>
      <xdr:colOff>11043</xdr:colOff>
      <xdr:row>21</xdr:row>
      <xdr:rowOff>88347</xdr:rowOff>
    </xdr:from>
    <xdr:to>
      <xdr:col>2</xdr:col>
      <xdr:colOff>1534162</xdr:colOff>
      <xdr:row>33</xdr:row>
      <xdr:rowOff>129782</xdr:rowOff>
    </xdr:to>
    <xdr:pic>
      <xdr:nvPicPr>
        <xdr:cNvPr id="3" name="Picture 2"/>
        <xdr:cNvPicPr>
          <a:picLocks noChangeAspect="1"/>
        </xdr:cNvPicPr>
      </xdr:nvPicPr>
      <xdr:blipFill>
        <a:blip xmlns:r="http://schemas.openxmlformats.org/officeDocument/2006/relationships" r:embed="rId2"/>
        <a:stretch>
          <a:fillRect/>
        </a:stretch>
      </xdr:blipFill>
      <xdr:spPr>
        <a:xfrm>
          <a:off x="1998869" y="2081695"/>
          <a:ext cx="1523119" cy="2119521"/>
        </a:xfrm>
        <a:prstGeom prst="rect">
          <a:avLst/>
        </a:prstGeom>
      </xdr:spPr>
    </xdr:pic>
    <xdr:clientData/>
  </xdr:twoCellAnchor>
  <xdr:twoCellAnchor editAs="oneCell">
    <xdr:from>
      <xdr:col>2</xdr:col>
      <xdr:colOff>1794565</xdr:colOff>
      <xdr:row>21</xdr:row>
      <xdr:rowOff>67598</xdr:rowOff>
    </xdr:from>
    <xdr:to>
      <xdr:col>3</xdr:col>
      <xdr:colOff>900044</xdr:colOff>
      <xdr:row>33</xdr:row>
      <xdr:rowOff>124811</xdr:rowOff>
    </xdr:to>
    <xdr:pic>
      <xdr:nvPicPr>
        <xdr:cNvPr id="11" name="Picture 1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82391" y="2060946"/>
          <a:ext cx="2208696" cy="213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1793914</xdr:colOff>
      <xdr:row>34</xdr:row>
      <xdr:rowOff>1624</xdr:rowOff>
    </xdr:from>
    <xdr:to>
      <xdr:col>3</xdr:col>
      <xdr:colOff>911411</xdr:colOff>
      <xdr:row>37</xdr:row>
      <xdr:rowOff>156882</xdr:rowOff>
    </xdr:to>
    <xdr:sp macro="" textlink="">
      <xdr:nvSpPr>
        <xdr:cNvPr id="4" name="TextBox 3"/>
        <xdr:cNvSpPr txBox="1"/>
      </xdr:nvSpPr>
      <xdr:spPr>
        <a:xfrm>
          <a:off x="3781090" y="4259859"/>
          <a:ext cx="2225262" cy="6259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Example layout and basis for calculator.  Be</a:t>
          </a:r>
          <a:r>
            <a:rPr lang="en-US" sz="1100" baseline="0"/>
            <a:t> sure to add thermal vias to connect to other layers.</a:t>
          </a:r>
          <a:endParaRPr lang="en-US" sz="1100"/>
        </a:p>
      </xdr:txBody>
    </xdr:sp>
    <xdr:clientData/>
  </xdr:twoCellAnchor>
  <xdr:twoCellAnchor editAs="oneCell">
    <xdr:from>
      <xdr:col>3</xdr:col>
      <xdr:colOff>1018953</xdr:colOff>
      <xdr:row>24</xdr:row>
      <xdr:rowOff>94267</xdr:rowOff>
    </xdr:from>
    <xdr:to>
      <xdr:col>6</xdr:col>
      <xdr:colOff>810172</xdr:colOff>
      <xdr:row>30</xdr:row>
      <xdr:rowOff>8472</xdr:rowOff>
    </xdr:to>
    <xdr:pic>
      <xdr:nvPicPr>
        <xdr:cNvPr id="6" name="Picture 5"/>
        <xdr:cNvPicPr>
          <a:picLocks noChangeAspect="1"/>
        </xdr:cNvPicPr>
      </xdr:nvPicPr>
      <xdr:blipFill>
        <a:blip xmlns:r="http://schemas.openxmlformats.org/officeDocument/2006/relationships" r:embed="rId4"/>
        <a:stretch>
          <a:fillRect/>
        </a:stretch>
      </xdr:blipFill>
      <xdr:spPr>
        <a:xfrm>
          <a:off x="6112091" y="2734991"/>
          <a:ext cx="2764771" cy="895171"/>
        </a:xfrm>
        <a:prstGeom prst="rect">
          <a:avLst/>
        </a:prstGeom>
      </xdr:spPr>
    </xdr:pic>
    <xdr:clientData/>
  </xdr:twoCellAnchor>
  <xdr:twoCellAnchor editAs="oneCell">
    <xdr:from>
      <xdr:col>3</xdr:col>
      <xdr:colOff>1022350</xdr:colOff>
      <xdr:row>21</xdr:row>
      <xdr:rowOff>66146</xdr:rowOff>
    </xdr:from>
    <xdr:to>
      <xdr:col>6</xdr:col>
      <xdr:colOff>810829</xdr:colOff>
      <xdr:row>24</xdr:row>
      <xdr:rowOff>64193</xdr:rowOff>
    </xdr:to>
    <xdr:pic>
      <xdr:nvPicPr>
        <xdr:cNvPr id="7" name="Picture 6"/>
        <xdr:cNvPicPr>
          <a:picLocks noChangeAspect="1"/>
        </xdr:cNvPicPr>
      </xdr:nvPicPr>
      <xdr:blipFill>
        <a:blip xmlns:r="http://schemas.openxmlformats.org/officeDocument/2006/relationships" r:embed="rId5"/>
        <a:stretch>
          <a:fillRect/>
        </a:stretch>
      </xdr:blipFill>
      <xdr:spPr>
        <a:xfrm>
          <a:off x="6115488" y="2102525"/>
          <a:ext cx="2762031" cy="6023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78"/>
  <sheetViews>
    <sheetView tabSelected="1" topLeftCell="B1" zoomScaleNormal="100" workbookViewId="0">
      <selection activeCell="C28" sqref="C28"/>
    </sheetView>
  </sheetViews>
  <sheetFormatPr defaultColWidth="8.88671875" defaultRowHeight="14.4" x14ac:dyDescent="0.3"/>
  <cols>
    <col min="1" max="1" width="2.21875" style="1" customWidth="1"/>
    <col min="2" max="2" width="49.33203125" style="1" customWidth="1"/>
    <col min="3" max="3" width="29.21875" style="1" customWidth="1"/>
    <col min="4" max="4" width="51" style="1" customWidth="1"/>
    <col min="5" max="5" width="38" style="1" customWidth="1"/>
    <col min="6" max="12" width="8.88671875" style="1"/>
    <col min="13" max="13" width="17.21875" style="1" customWidth="1"/>
    <col min="14" max="14" width="15.33203125" style="1" customWidth="1"/>
    <col min="15" max="15" width="13.6640625" style="1" customWidth="1"/>
    <col min="16" max="16" width="13.109375" style="1" customWidth="1"/>
    <col min="17" max="17" width="15.88671875" style="1" customWidth="1"/>
    <col min="18" max="18" width="15.33203125" style="1" customWidth="1"/>
    <col min="19" max="19" width="10.88671875" style="1" customWidth="1"/>
    <col min="20" max="20" width="23.6640625" style="1" customWidth="1"/>
    <col min="21" max="21" width="17.5546875" style="1" customWidth="1"/>
    <col min="22" max="22" width="14.77734375" style="1" customWidth="1"/>
    <col min="23" max="23" width="15" style="1" customWidth="1"/>
    <col min="24" max="24" width="18.88671875" style="1" customWidth="1"/>
    <col min="25" max="25" width="24.77734375" style="1" customWidth="1"/>
    <col min="26" max="26" width="20.33203125" style="1" customWidth="1"/>
    <col min="27" max="27" width="16.44140625" style="1" customWidth="1"/>
    <col min="28" max="28" width="14.44140625" style="1" customWidth="1"/>
    <col min="29" max="29" width="13.6640625" style="1" customWidth="1"/>
    <col min="30" max="30" width="14.77734375" style="1" customWidth="1"/>
    <col min="31" max="31" width="10.5546875" style="1" customWidth="1"/>
    <col min="32" max="32" width="16.44140625" style="1" customWidth="1"/>
    <col min="33" max="33" width="15.33203125" style="1" customWidth="1"/>
    <col min="34" max="35" width="13.6640625" style="1" customWidth="1"/>
    <col min="36" max="36" width="11.44140625" style="1" customWidth="1"/>
    <col min="37" max="37" width="10.5546875" style="1" customWidth="1"/>
    <col min="38" max="38" width="12" style="1" customWidth="1"/>
    <col min="39" max="16384" width="8.88671875" style="1"/>
  </cols>
  <sheetData>
    <row r="1" spans="1:105" x14ac:dyDescent="0.3">
      <c r="A1" s="2"/>
      <c r="B1" s="2"/>
      <c r="C1" s="5" t="s">
        <v>2</v>
      </c>
      <c r="D1" s="6"/>
      <c r="E1" s="2"/>
      <c r="F1" s="2"/>
      <c r="G1" s="2"/>
      <c r="H1" s="2"/>
      <c r="I1" s="2"/>
      <c r="J1" s="2"/>
      <c r="K1" s="2"/>
      <c r="L1" s="2"/>
      <c r="M1" s="2"/>
      <c r="N1" s="2"/>
      <c r="O1" s="2"/>
      <c r="P1" s="2"/>
      <c r="Q1" s="2"/>
      <c r="R1" s="2"/>
      <c r="S1" s="2"/>
      <c r="T1" s="2"/>
      <c r="U1" s="2"/>
      <c r="V1" s="2"/>
      <c r="W1" s="2"/>
      <c r="X1" s="2"/>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row>
    <row r="2" spans="1:105" x14ac:dyDescent="0.3">
      <c r="A2" s="2"/>
      <c r="B2" s="2"/>
      <c r="C2" s="7"/>
      <c r="D2" s="6"/>
      <c r="E2" s="2"/>
      <c r="F2" s="2"/>
      <c r="G2" s="2"/>
      <c r="H2" s="2"/>
      <c r="I2" s="2"/>
      <c r="J2" s="2"/>
      <c r="K2" s="2"/>
      <c r="L2" s="2"/>
      <c r="M2" s="2"/>
      <c r="N2" s="2"/>
      <c r="O2" s="2"/>
      <c r="P2" s="2"/>
      <c r="Q2" s="2"/>
      <c r="R2" s="2"/>
      <c r="S2" s="2"/>
      <c r="T2" s="2"/>
      <c r="U2" s="2"/>
      <c r="V2" s="2"/>
      <c r="W2" s="2"/>
      <c r="X2" s="2"/>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row>
    <row r="3" spans="1:105" x14ac:dyDescent="0.3">
      <c r="A3" s="2"/>
      <c r="B3" s="2"/>
      <c r="C3" s="7" t="s">
        <v>1</v>
      </c>
      <c r="D3" s="6"/>
      <c r="E3" s="2"/>
      <c r="F3" s="2"/>
      <c r="G3" s="2"/>
      <c r="H3" s="2"/>
      <c r="I3" s="2"/>
      <c r="J3" s="2"/>
      <c r="K3" s="2"/>
      <c r="L3" s="2"/>
      <c r="M3" s="2"/>
      <c r="N3" s="2"/>
      <c r="O3" s="2"/>
      <c r="P3" s="2"/>
      <c r="Q3" s="2"/>
      <c r="R3" s="2"/>
      <c r="S3" s="2"/>
      <c r="T3" s="2"/>
      <c r="U3" s="2"/>
      <c r="V3" s="2"/>
      <c r="W3" s="2"/>
      <c r="X3" s="2"/>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row>
    <row r="4" spans="1:105" ht="23.4" x14ac:dyDescent="0.45">
      <c r="A4" s="2"/>
      <c r="B4" s="2"/>
      <c r="C4" s="11"/>
      <c r="D4" s="10"/>
      <c r="E4" s="10"/>
      <c r="F4" s="2"/>
      <c r="G4" s="2"/>
      <c r="H4" s="2"/>
      <c r="I4" s="2"/>
      <c r="J4" s="2"/>
      <c r="K4" s="2"/>
      <c r="L4" s="2"/>
      <c r="M4" s="2"/>
      <c r="N4" s="2"/>
      <c r="O4" s="2"/>
      <c r="P4" s="2"/>
      <c r="Q4" s="2"/>
      <c r="R4" s="2"/>
      <c r="S4" s="2"/>
      <c r="T4" s="2"/>
      <c r="U4" s="2"/>
      <c r="V4" s="2"/>
      <c r="W4" s="2"/>
      <c r="X4" s="2"/>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row>
    <row r="5" spans="1:105" ht="23.4" x14ac:dyDescent="0.45">
      <c r="A5" s="2"/>
      <c r="B5" s="2"/>
      <c r="C5" s="11"/>
      <c r="D5" s="10"/>
      <c r="E5" s="10"/>
      <c r="F5" s="2"/>
      <c r="G5" s="2"/>
      <c r="H5" s="2"/>
      <c r="I5" s="2"/>
      <c r="J5" s="2"/>
      <c r="K5" s="2"/>
      <c r="L5" s="2"/>
      <c r="M5" s="2"/>
      <c r="N5" s="2"/>
      <c r="O5" s="2"/>
      <c r="P5" s="2"/>
      <c r="Q5" s="2"/>
      <c r="R5" s="2"/>
      <c r="S5" s="2"/>
      <c r="T5" s="2"/>
      <c r="U5" s="2"/>
      <c r="V5" s="2"/>
      <c r="W5" s="2"/>
      <c r="X5" s="2"/>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row>
    <row r="6" spans="1:105" x14ac:dyDescent="0.3">
      <c r="A6" s="2"/>
      <c r="B6" s="2"/>
      <c r="C6" s="2"/>
      <c r="D6" s="2"/>
      <c r="E6" s="2" t="s">
        <v>4</v>
      </c>
      <c r="F6" s="2"/>
      <c r="G6" s="2"/>
      <c r="H6" s="2"/>
      <c r="I6" s="2"/>
      <c r="J6" s="2"/>
      <c r="K6" s="2"/>
      <c r="L6" s="2"/>
      <c r="M6" s="2"/>
      <c r="N6" s="2"/>
      <c r="O6" s="2"/>
      <c r="P6" s="2"/>
      <c r="Q6" s="2"/>
      <c r="R6" s="2"/>
      <c r="S6" s="2"/>
      <c r="T6" s="2"/>
      <c r="U6" s="2"/>
      <c r="V6" s="2"/>
      <c r="W6" s="2"/>
      <c r="X6" s="2"/>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row>
    <row r="7" spans="1:105" x14ac:dyDescent="0.3">
      <c r="A7" s="2"/>
      <c r="B7" s="2"/>
      <c r="C7" s="2"/>
      <c r="D7" s="2"/>
      <c r="E7" s="2"/>
      <c r="F7" s="2"/>
      <c r="G7" s="2">
        <f>G8</f>
        <v>0</v>
      </c>
      <c r="H7" s="2"/>
      <c r="I7" s="2"/>
      <c r="J7" s="2"/>
      <c r="K7" s="2"/>
      <c r="L7" s="2"/>
      <c r="M7" s="2"/>
      <c r="N7" s="2"/>
      <c r="O7" s="2"/>
      <c r="P7" s="2"/>
      <c r="Q7" s="2"/>
      <c r="R7" s="2"/>
      <c r="S7" s="2"/>
      <c r="T7" s="2"/>
      <c r="U7" s="2"/>
      <c r="V7" s="2"/>
      <c r="W7" s="2"/>
      <c r="X7" s="2"/>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row>
    <row r="8" spans="1:105" x14ac:dyDescent="0.3">
      <c r="A8" s="2"/>
      <c r="B8" s="2"/>
      <c r="C8" s="2"/>
      <c r="D8" s="2"/>
      <c r="E8" s="2"/>
      <c r="F8" s="2"/>
      <c r="G8" s="2"/>
      <c r="H8" s="2"/>
      <c r="I8" s="2"/>
      <c r="J8" s="2"/>
      <c r="K8" s="2"/>
      <c r="L8" s="2"/>
      <c r="M8" s="2"/>
      <c r="N8" s="2"/>
      <c r="O8" s="2"/>
      <c r="P8" s="2"/>
      <c r="Q8" s="2"/>
      <c r="R8" s="2"/>
      <c r="S8" s="2"/>
      <c r="T8" s="2"/>
      <c r="U8" s="2"/>
      <c r="V8" s="2"/>
      <c r="W8" s="2"/>
      <c r="X8" s="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row>
    <row r="9" spans="1:105" x14ac:dyDescent="0.3">
      <c r="A9" s="2"/>
      <c r="B9" s="2"/>
      <c r="C9" s="2"/>
      <c r="D9" s="2"/>
      <c r="E9" s="2"/>
      <c r="F9" s="2"/>
      <c r="G9" s="2"/>
      <c r="H9" s="2"/>
      <c r="I9" s="2"/>
      <c r="J9" s="2"/>
      <c r="K9" s="2"/>
      <c r="L9" s="2"/>
      <c r="M9" s="2"/>
      <c r="N9" s="2"/>
      <c r="O9" s="2"/>
      <c r="P9" s="2"/>
      <c r="Q9" s="2"/>
      <c r="R9" s="2"/>
      <c r="S9" s="2"/>
      <c r="T9" s="2"/>
      <c r="U9" s="2"/>
      <c r="V9" s="2"/>
      <c r="W9" s="2"/>
      <c r="X9" s="2"/>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row>
    <row r="10" spans="1:105" x14ac:dyDescent="0.3">
      <c r="A10" s="2"/>
      <c r="B10" s="2"/>
      <c r="C10" s="2"/>
      <c r="D10" s="2"/>
      <c r="E10" s="2"/>
      <c r="F10" s="2"/>
      <c r="G10" s="2"/>
      <c r="H10" s="2"/>
      <c r="I10" s="2"/>
      <c r="J10" s="2"/>
      <c r="K10" s="2"/>
      <c r="L10" s="2"/>
      <c r="M10" s="2"/>
      <c r="N10" s="2"/>
      <c r="O10" s="2"/>
      <c r="P10" s="2"/>
      <c r="Q10" s="2"/>
      <c r="R10" s="2"/>
      <c r="S10" s="2"/>
      <c r="T10" s="2"/>
      <c r="U10" s="2"/>
      <c r="V10" s="2"/>
      <c r="W10" s="2"/>
      <c r="X10" s="2"/>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row>
    <row r="11" spans="1:105" x14ac:dyDescent="0.3">
      <c r="A11" s="2"/>
      <c r="B11" s="2"/>
      <c r="C11" s="2"/>
      <c r="D11" s="2"/>
      <c r="E11" s="2"/>
      <c r="F11" s="2"/>
      <c r="G11" s="2"/>
      <c r="H11" s="2"/>
      <c r="I11" s="2"/>
      <c r="J11" s="2"/>
      <c r="K11" s="2"/>
      <c r="L11" s="2"/>
      <c r="M11" s="2"/>
      <c r="N11" s="2"/>
      <c r="O11" s="2"/>
      <c r="P11" s="2"/>
      <c r="Q11" s="2"/>
      <c r="R11" s="2"/>
      <c r="S11" s="2"/>
      <c r="T11" s="2"/>
      <c r="U11" s="2"/>
      <c r="V11" s="2"/>
      <c r="W11" s="2"/>
      <c r="X11" s="2"/>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row>
    <row r="12" spans="1:105" x14ac:dyDescent="0.3">
      <c r="A12" s="2"/>
      <c r="B12" s="2"/>
      <c r="C12" s="8"/>
      <c r="D12" s="2"/>
      <c r="E12" s="2"/>
      <c r="F12" s="2"/>
      <c r="G12" s="2"/>
      <c r="H12" s="2"/>
      <c r="I12" s="2"/>
      <c r="J12" s="2"/>
      <c r="K12" s="2"/>
      <c r="L12" s="2"/>
      <c r="M12" s="2"/>
      <c r="N12" s="2"/>
      <c r="O12" s="2"/>
      <c r="P12" s="2"/>
      <c r="Q12" s="2"/>
      <c r="R12" s="2"/>
      <c r="S12" s="2"/>
      <c r="T12" s="2"/>
      <c r="U12" s="2"/>
      <c r="V12" s="2"/>
      <c r="W12" s="2"/>
      <c r="X12" s="2"/>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row>
    <row r="13" spans="1:105" x14ac:dyDescent="0.3">
      <c r="A13" s="2"/>
      <c r="B13" s="2"/>
      <c r="C13" s="2"/>
      <c r="D13" s="2"/>
      <c r="E13" s="2"/>
      <c r="F13" s="2"/>
      <c r="G13" s="2"/>
      <c r="H13" s="2"/>
      <c r="I13" s="2"/>
      <c r="J13" s="2"/>
      <c r="K13" s="2"/>
      <c r="L13" s="2"/>
      <c r="M13" s="2"/>
      <c r="N13" s="2"/>
      <c r="O13" s="2"/>
      <c r="P13" s="2"/>
      <c r="Q13" s="2"/>
      <c r="R13" s="2"/>
      <c r="S13" s="2"/>
      <c r="T13" s="2"/>
      <c r="U13" s="2"/>
      <c r="V13" s="2"/>
      <c r="W13" s="2"/>
      <c r="X13" s="2"/>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row>
    <row r="14" spans="1:105" x14ac:dyDescent="0.3">
      <c r="A14" s="2"/>
      <c r="B14" s="2"/>
      <c r="C14" s="2"/>
      <c r="D14" s="2"/>
      <c r="E14" s="2"/>
      <c r="F14" s="2"/>
      <c r="G14" s="2"/>
      <c r="H14" s="2"/>
      <c r="I14" s="2"/>
      <c r="J14" s="2"/>
      <c r="K14" s="2"/>
      <c r="L14" s="2"/>
      <c r="M14" s="2"/>
      <c r="N14" s="2"/>
      <c r="O14" s="2"/>
      <c r="P14" s="2"/>
      <c r="Q14" s="2"/>
      <c r="R14" s="2"/>
      <c r="S14" s="2"/>
      <c r="T14" s="2"/>
      <c r="U14" s="2"/>
      <c r="V14" s="2"/>
      <c r="W14" s="2"/>
      <c r="X14" s="2"/>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row>
    <row r="15" spans="1:105" x14ac:dyDescent="0.3">
      <c r="A15" s="2"/>
      <c r="B15" s="2"/>
      <c r="C15" s="2"/>
      <c r="D15" s="2"/>
      <c r="E15" s="2"/>
      <c r="F15" s="2"/>
      <c r="G15" s="2"/>
      <c r="H15" s="2"/>
      <c r="I15" s="2"/>
      <c r="J15" s="2"/>
      <c r="K15" s="2"/>
      <c r="L15" s="2"/>
      <c r="M15" s="2"/>
      <c r="N15" s="2"/>
      <c r="O15" s="2"/>
      <c r="P15" s="2"/>
      <c r="Q15" s="2"/>
      <c r="R15" s="2"/>
      <c r="S15" s="2"/>
      <c r="T15" s="2"/>
      <c r="U15" s="2"/>
      <c r="V15" s="2"/>
      <c r="W15" s="2"/>
      <c r="X15" s="2"/>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row>
    <row r="16" spans="1:105" x14ac:dyDescent="0.3">
      <c r="A16" s="2"/>
      <c r="B16" s="2"/>
      <c r="C16" s="2"/>
      <c r="D16" s="2"/>
      <c r="E16" s="2"/>
      <c r="F16" s="2"/>
      <c r="G16" s="2"/>
      <c r="H16" s="2"/>
      <c r="I16" s="2"/>
      <c r="J16" s="2"/>
      <c r="K16" s="2"/>
      <c r="L16" s="2"/>
      <c r="M16" s="2"/>
      <c r="N16" s="2"/>
      <c r="O16" s="2"/>
      <c r="P16" s="2"/>
      <c r="Q16" s="2"/>
      <c r="R16" s="2"/>
      <c r="S16" s="2"/>
      <c r="T16" s="2"/>
      <c r="U16" s="2"/>
      <c r="V16" s="2"/>
      <c r="W16" s="2"/>
      <c r="X16" s="2"/>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row>
    <row r="17" spans="1:105" x14ac:dyDescent="0.3">
      <c r="A17" s="2"/>
      <c r="B17" s="2"/>
      <c r="C17" s="2"/>
      <c r="D17" s="2"/>
      <c r="E17" s="2"/>
      <c r="F17" s="2"/>
      <c r="G17" s="2"/>
      <c r="H17" s="2"/>
      <c r="I17" s="2"/>
      <c r="J17" s="2"/>
      <c r="K17" s="2"/>
      <c r="L17" s="2"/>
      <c r="M17" s="2"/>
      <c r="N17" s="2"/>
      <c r="O17" s="2"/>
      <c r="P17" s="2"/>
      <c r="Q17" s="2"/>
      <c r="R17" s="2"/>
      <c r="S17" s="2"/>
      <c r="T17" s="2"/>
      <c r="U17" s="2"/>
      <c r="V17" s="2"/>
      <c r="W17" s="2"/>
      <c r="X17" s="2"/>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row>
    <row r="18" spans="1:105" x14ac:dyDescent="0.3">
      <c r="A18" s="2"/>
      <c r="B18" s="2"/>
      <c r="C18" s="2"/>
      <c r="D18" s="2"/>
      <c r="E18" s="2"/>
      <c r="F18" s="2"/>
      <c r="G18" s="2"/>
      <c r="H18" s="2"/>
      <c r="I18" s="2"/>
      <c r="J18" s="2"/>
      <c r="K18" s="2"/>
      <c r="L18" s="2"/>
      <c r="M18" s="2"/>
      <c r="N18" s="2"/>
      <c r="O18" s="2"/>
      <c r="P18" s="2"/>
      <c r="Q18" s="2"/>
      <c r="R18" s="2"/>
      <c r="S18" s="2"/>
      <c r="T18" s="2"/>
      <c r="U18" s="2"/>
      <c r="V18" s="2"/>
      <c r="W18" s="2"/>
      <c r="X18" s="2"/>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row>
    <row r="19" spans="1:105" x14ac:dyDescent="0.3">
      <c r="A19" s="2"/>
      <c r="B19" s="2"/>
      <c r="C19" s="2"/>
      <c r="D19" s="2"/>
      <c r="E19" s="2"/>
      <c r="F19" s="2"/>
      <c r="G19" s="2"/>
      <c r="H19" s="2"/>
      <c r="I19" s="2"/>
      <c r="J19" s="2"/>
      <c r="K19" s="2"/>
      <c r="L19" s="2"/>
      <c r="M19" s="2"/>
      <c r="N19" s="2"/>
      <c r="O19" s="2"/>
      <c r="P19" s="2"/>
      <c r="Q19" s="2"/>
      <c r="R19" s="2"/>
      <c r="S19" s="2"/>
      <c r="T19" s="2"/>
      <c r="U19" s="2"/>
      <c r="V19" s="2"/>
      <c r="W19" s="2"/>
      <c r="X19" s="2"/>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row>
    <row r="20" spans="1:105" x14ac:dyDescent="0.3">
      <c r="A20" s="2"/>
      <c r="B20" s="2"/>
      <c r="C20" s="2"/>
      <c r="D20" s="2"/>
      <c r="E20" s="2"/>
      <c r="F20" s="2"/>
      <c r="G20" s="2"/>
      <c r="H20" s="2"/>
      <c r="I20" s="2"/>
      <c r="J20" s="2"/>
      <c r="K20" s="2"/>
      <c r="L20" s="2"/>
      <c r="M20" s="2"/>
      <c r="N20" s="2"/>
      <c r="O20" s="2"/>
      <c r="P20" s="2"/>
      <c r="Q20" s="2"/>
      <c r="R20" s="2"/>
      <c r="S20" s="2"/>
      <c r="T20" s="2"/>
      <c r="U20" s="2"/>
      <c r="V20" s="2"/>
      <c r="W20" s="2"/>
      <c r="X20" s="2"/>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row>
    <row r="21" spans="1:105" x14ac:dyDescent="0.3">
      <c r="A21" s="2"/>
      <c r="B21" s="2"/>
      <c r="C21" s="2"/>
      <c r="D21" s="2"/>
      <c r="E21" s="2"/>
      <c r="F21" s="2"/>
      <c r="G21" s="2"/>
      <c r="H21" s="2"/>
      <c r="I21" s="2"/>
      <c r="J21" s="2"/>
      <c r="K21" s="2"/>
      <c r="L21" s="2"/>
      <c r="M21" s="2"/>
      <c r="N21" s="2"/>
      <c r="O21" s="2"/>
      <c r="P21" s="2"/>
      <c r="Q21" s="2"/>
      <c r="R21" s="2"/>
      <c r="S21" s="2"/>
      <c r="T21" s="2"/>
      <c r="U21" s="2"/>
      <c r="V21" s="2"/>
      <c r="W21" s="2"/>
      <c r="X21" s="2"/>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row>
    <row r="22" spans="1:105" x14ac:dyDescent="0.3">
      <c r="A22" s="2"/>
      <c r="B22" s="2"/>
      <c r="C22" s="2"/>
      <c r="D22" s="2"/>
      <c r="E22" s="2"/>
      <c r="F22" s="2"/>
      <c r="G22" s="2"/>
      <c r="H22" s="2"/>
      <c r="I22" s="2"/>
      <c r="J22" s="2"/>
      <c r="K22" s="2"/>
      <c r="L22" s="2"/>
      <c r="M22" s="2"/>
      <c r="N22" s="2"/>
      <c r="O22" s="2"/>
      <c r="P22" s="2"/>
      <c r="Q22" s="2"/>
      <c r="R22" s="2"/>
      <c r="S22" s="2"/>
      <c r="T22" s="2"/>
      <c r="U22" s="2"/>
      <c r="V22" s="2"/>
      <c r="W22" s="2"/>
      <c r="X22" s="2"/>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row>
    <row r="23" spans="1:105" x14ac:dyDescent="0.3">
      <c r="A23" s="2"/>
      <c r="B23" s="2"/>
      <c r="C23" s="2"/>
      <c r="D23" s="2"/>
      <c r="E23" s="2"/>
      <c r="F23" s="2"/>
      <c r="G23" s="2"/>
      <c r="H23" s="2"/>
      <c r="I23" s="2"/>
      <c r="J23" s="2"/>
      <c r="K23" s="2"/>
      <c r="L23" s="2"/>
      <c r="M23" s="2"/>
      <c r="N23" s="2"/>
      <c r="O23" s="2"/>
      <c r="P23" s="2"/>
      <c r="Q23" s="2"/>
      <c r="R23" s="2"/>
      <c r="S23" s="2"/>
      <c r="T23" s="2"/>
      <c r="U23" s="2"/>
      <c r="V23" s="2"/>
      <c r="W23" s="2"/>
      <c r="X23" s="2"/>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row>
    <row r="24" spans="1:105" x14ac:dyDescent="0.3">
      <c r="A24" s="2"/>
      <c r="B24" s="2"/>
      <c r="C24" s="2"/>
      <c r="D24" s="2"/>
      <c r="E24" s="2"/>
      <c r="F24" s="2"/>
      <c r="G24" s="2"/>
      <c r="H24" s="2"/>
      <c r="I24" s="2"/>
      <c r="J24" s="2"/>
      <c r="K24" s="2"/>
      <c r="L24" s="2"/>
      <c r="M24" s="2"/>
      <c r="N24" s="2"/>
      <c r="O24" s="2"/>
      <c r="P24" s="2"/>
      <c r="Q24" s="2"/>
      <c r="R24" s="2"/>
      <c r="S24" s="2"/>
      <c r="T24" s="2"/>
      <c r="U24" s="2"/>
      <c r="V24" s="2"/>
      <c r="W24" s="2"/>
      <c r="X24" s="2"/>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row>
    <row r="25" spans="1:105" ht="152.4"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row>
    <row r="26" spans="1:105" x14ac:dyDescent="0.3">
      <c r="A26" s="2"/>
      <c r="B26" s="2"/>
      <c r="C26" s="2"/>
      <c r="D26" s="2"/>
      <c r="E26" s="2"/>
      <c r="F26" s="2"/>
      <c r="G26" s="2"/>
      <c r="H26" s="2"/>
      <c r="I26" s="2"/>
      <c r="J26" s="2"/>
      <c r="K26" s="2"/>
      <c r="L26" s="2"/>
      <c r="M26" s="2"/>
      <c r="N26" s="2"/>
      <c r="O26" s="2"/>
      <c r="P26" s="2"/>
      <c r="Q26" s="2"/>
      <c r="R26" s="2"/>
      <c r="S26" s="2"/>
      <c r="T26" s="2"/>
      <c r="U26" s="2"/>
      <c r="V26" s="2"/>
      <c r="W26" s="2"/>
      <c r="X26" s="2"/>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row>
    <row r="27" spans="1:105" ht="23.4" x14ac:dyDescent="0.45">
      <c r="A27" s="2"/>
      <c r="B27" s="2"/>
      <c r="C27" s="42" t="s">
        <v>22</v>
      </c>
      <c r="D27" s="42" t="s">
        <v>21</v>
      </c>
      <c r="E27" s="41" t="s">
        <v>34</v>
      </c>
      <c r="F27" s="2"/>
      <c r="G27" s="2"/>
      <c r="H27" s="2"/>
      <c r="I27" s="2"/>
      <c r="J27" s="2"/>
      <c r="K27" s="2"/>
      <c r="L27" s="2"/>
      <c r="M27" s="2"/>
      <c r="N27" s="2"/>
      <c r="O27" s="2"/>
      <c r="P27" s="2"/>
      <c r="Q27" s="2"/>
      <c r="R27" s="2"/>
      <c r="S27" s="2"/>
      <c r="T27" s="2"/>
      <c r="U27" s="2"/>
      <c r="V27" s="2"/>
      <c r="W27" s="2"/>
      <c r="X27" s="2"/>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row>
    <row r="28" spans="1:105" ht="23.4" x14ac:dyDescent="0.45">
      <c r="A28" s="2"/>
      <c r="B28" s="2"/>
      <c r="C28" s="12">
        <v>5</v>
      </c>
      <c r="D28" s="49">
        <f>IF(C28&lt;1.7,"IOL cannot be set lower than 1.7 A",IF(C28&gt;8.5,"Choose an IOL below 8.5",VLOOKUP(ROUND(C28,3),N89:O119,2,TRUE)))</f>
        <v>10</v>
      </c>
      <c r="E28" s="50">
        <f>VLOOKUP(D28,T89:U119,2,TRUE)</f>
        <v>2.5</v>
      </c>
      <c r="F28" s="2"/>
      <c r="G28" s="2"/>
      <c r="H28" s="2"/>
      <c r="I28" s="2"/>
      <c r="J28" s="2"/>
      <c r="K28" s="2"/>
      <c r="L28" s="2"/>
      <c r="M28" s="2"/>
      <c r="N28" s="2"/>
      <c r="O28" s="2"/>
      <c r="P28" s="2"/>
      <c r="Q28" s="2"/>
      <c r="R28" s="2"/>
      <c r="S28" s="2"/>
      <c r="T28" s="2"/>
      <c r="U28" s="2"/>
      <c r="V28" s="2"/>
      <c r="W28" s="2"/>
      <c r="X28" s="2"/>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row>
    <row r="29" spans="1:105" ht="23.4" x14ac:dyDescent="0.45">
      <c r="A29" s="2"/>
      <c r="B29" s="2"/>
      <c r="C29" s="42" t="s">
        <v>23</v>
      </c>
      <c r="D29" s="42" t="s">
        <v>21</v>
      </c>
      <c r="E29" s="41" t="s">
        <v>35</v>
      </c>
      <c r="F29" s="2"/>
      <c r="G29" s="2"/>
      <c r="H29" s="2"/>
      <c r="I29" s="2"/>
      <c r="J29" s="2"/>
      <c r="K29" s="2"/>
      <c r="L29" s="2"/>
      <c r="M29" s="2"/>
      <c r="N29" s="2"/>
      <c r="O29" s="2"/>
      <c r="P29" s="2"/>
      <c r="Q29" s="2"/>
      <c r="R29" s="2"/>
      <c r="S29" s="2"/>
      <c r="T29" s="2"/>
      <c r="U29" s="2"/>
      <c r="V29" s="2"/>
      <c r="W29" s="2"/>
      <c r="X29" s="2"/>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row>
    <row r="30" spans="1:105" ht="23.4" x14ac:dyDescent="0.45">
      <c r="A30" s="2"/>
      <c r="B30" s="2"/>
      <c r="C30" s="12">
        <v>2.5</v>
      </c>
      <c r="D30" s="49">
        <f>IF(C30&lt;1.2,"ISC cannot be set lower than 1.2 A",IF(C30&gt;=4.71,"Choose an ISC below 4.7",VLOOKUP(ROUND(C30,3),Q89:R119,2,TRUE)))</f>
        <v>10</v>
      </c>
      <c r="E30" s="50">
        <f>VLOOKUP(D30,W89:X119,2,TRUE)</f>
        <v>5</v>
      </c>
      <c r="F30" s="2"/>
      <c r="G30" s="2"/>
      <c r="H30" s="2"/>
      <c r="I30" s="2"/>
      <c r="J30" s="2"/>
      <c r="K30" s="2"/>
      <c r="L30" s="2"/>
      <c r="M30" s="2"/>
      <c r="N30" s="2"/>
      <c r="O30" s="2"/>
      <c r="P30" s="2"/>
      <c r="Q30" s="2"/>
      <c r="R30" s="2"/>
      <c r="S30" s="2"/>
      <c r="T30" s="2"/>
      <c r="U30" s="2"/>
      <c r="V30" s="2"/>
      <c r="W30" s="2"/>
      <c r="X30" s="2"/>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row>
    <row r="31" spans="1:105" x14ac:dyDescent="0.3">
      <c r="A31" s="2"/>
      <c r="B31" s="2"/>
      <c r="C31" s="2"/>
      <c r="D31" s="2"/>
      <c r="E31" s="2"/>
      <c r="F31" s="2"/>
      <c r="G31" s="2"/>
      <c r="H31" s="2"/>
      <c r="I31" s="2"/>
      <c r="J31" s="2"/>
      <c r="K31" s="2"/>
      <c r="L31" s="2"/>
      <c r="M31" s="2"/>
      <c r="N31" s="2"/>
      <c r="O31" s="2"/>
      <c r="P31" s="2"/>
      <c r="Q31" s="2"/>
      <c r="R31" s="2"/>
      <c r="S31" s="2"/>
      <c r="T31" s="2"/>
      <c r="U31" s="2"/>
      <c r="V31" s="2"/>
      <c r="W31" s="2"/>
      <c r="X31" s="2"/>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row>
    <row r="32" spans="1:105" x14ac:dyDescent="0.3">
      <c r="A32" s="2"/>
      <c r="B32" s="2"/>
      <c r="C32" s="2"/>
      <c r="D32" s="2"/>
      <c r="E32" s="2"/>
      <c r="F32" s="2"/>
      <c r="G32" s="2"/>
      <c r="H32" s="2"/>
      <c r="I32" s="2"/>
      <c r="J32" s="2"/>
      <c r="K32" s="2"/>
      <c r="L32" s="2"/>
      <c r="M32" s="2"/>
      <c r="N32" s="2"/>
      <c r="O32" s="2"/>
      <c r="P32" s="2"/>
      <c r="Q32" s="2"/>
      <c r="R32" s="2"/>
      <c r="S32" s="2"/>
      <c r="T32" s="2"/>
      <c r="U32" s="2"/>
      <c r="V32" s="2"/>
      <c r="W32" s="2"/>
      <c r="X32" s="2"/>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row>
    <row r="33" spans="1:105" x14ac:dyDescent="0.3">
      <c r="A33" s="2"/>
      <c r="B33" s="2"/>
      <c r="C33" s="2"/>
      <c r="D33" s="2"/>
      <c r="E33" s="2"/>
      <c r="F33" s="2"/>
      <c r="G33" s="2"/>
      <c r="H33" s="2"/>
      <c r="I33" s="2"/>
      <c r="J33" s="2"/>
      <c r="K33" s="2"/>
      <c r="L33" s="2"/>
      <c r="M33" s="2"/>
      <c r="N33" s="2"/>
      <c r="O33" s="2"/>
      <c r="P33" s="2"/>
      <c r="Q33" s="2"/>
      <c r="R33" s="2"/>
      <c r="S33" s="2"/>
      <c r="T33" s="2"/>
      <c r="U33" s="2"/>
      <c r="V33" s="2"/>
      <c r="W33" s="2"/>
      <c r="X33" s="2"/>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row>
    <row r="34" spans="1:105" x14ac:dyDescent="0.3">
      <c r="A34" s="2"/>
      <c r="B34" s="2"/>
      <c r="C34" s="2"/>
      <c r="D34" s="2"/>
      <c r="E34" s="2"/>
      <c r="F34" s="2"/>
      <c r="G34" s="2"/>
      <c r="H34" s="2"/>
      <c r="I34" s="2"/>
      <c r="J34" s="2"/>
      <c r="K34" s="2"/>
      <c r="L34" s="2"/>
      <c r="M34" s="2"/>
      <c r="N34" s="2"/>
      <c r="O34" s="2"/>
      <c r="P34" s="2"/>
      <c r="Q34" s="2"/>
      <c r="R34" s="2"/>
      <c r="S34" s="2"/>
      <c r="T34" s="2"/>
      <c r="U34" s="2"/>
      <c r="V34" s="2"/>
      <c r="W34" s="2"/>
      <c r="X34" s="2"/>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row>
    <row r="35" spans="1:105" x14ac:dyDescent="0.3">
      <c r="A35" s="2"/>
      <c r="B35" s="2"/>
      <c r="C35" s="2"/>
      <c r="D35" s="2"/>
      <c r="E35" s="2"/>
      <c r="F35" s="2"/>
      <c r="G35" s="2"/>
      <c r="H35" s="2"/>
      <c r="I35" s="2"/>
      <c r="J35" s="2"/>
      <c r="K35" s="2"/>
      <c r="L35" s="2"/>
      <c r="M35" s="2"/>
      <c r="N35" s="2"/>
      <c r="O35" s="2"/>
      <c r="P35" s="2"/>
      <c r="Q35" s="2"/>
      <c r="R35" s="2"/>
      <c r="S35" s="2"/>
      <c r="T35" s="2"/>
      <c r="U35" s="2"/>
      <c r="V35" s="2"/>
      <c r="W35" s="2"/>
      <c r="X35" s="2"/>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row>
    <row r="36" spans="1:105" x14ac:dyDescent="0.3">
      <c r="A36" s="2"/>
      <c r="B36" s="2"/>
      <c r="C36" s="2"/>
      <c r="D36" s="2"/>
      <c r="E36" s="2"/>
      <c r="F36" s="2"/>
      <c r="G36" s="2"/>
      <c r="H36" s="2"/>
      <c r="I36" s="2"/>
      <c r="J36" s="2"/>
      <c r="K36" s="2"/>
      <c r="L36" s="2"/>
      <c r="M36" s="2"/>
      <c r="N36" s="2"/>
      <c r="O36" s="2"/>
      <c r="P36" s="2"/>
      <c r="Q36" s="2"/>
      <c r="R36" s="2"/>
      <c r="S36" s="2"/>
      <c r="T36" s="2"/>
      <c r="U36" s="2"/>
      <c r="V36" s="2"/>
      <c r="W36" s="2"/>
      <c r="X36" s="2"/>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row>
    <row r="37" spans="1:105" x14ac:dyDescent="0.3">
      <c r="A37" s="2"/>
      <c r="B37" s="2"/>
      <c r="C37" s="2"/>
      <c r="D37" s="2"/>
      <c r="E37" s="2"/>
      <c r="F37" s="2"/>
      <c r="G37" s="2"/>
      <c r="H37" s="2"/>
      <c r="I37" s="2"/>
      <c r="J37" s="2"/>
      <c r="K37" s="2"/>
      <c r="L37" s="2"/>
      <c r="M37" s="2"/>
      <c r="N37" s="2"/>
      <c r="O37" s="2"/>
      <c r="P37" s="2"/>
      <c r="Q37" s="2"/>
      <c r="R37" s="2"/>
      <c r="S37" s="2"/>
      <c r="T37" s="2"/>
      <c r="U37" s="2"/>
      <c r="V37" s="2"/>
      <c r="W37" s="2"/>
      <c r="X37" s="2"/>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row>
    <row r="38" spans="1:105" x14ac:dyDescent="0.3">
      <c r="A38" s="2"/>
      <c r="B38" s="2"/>
      <c r="C38" s="2"/>
      <c r="D38" s="2"/>
      <c r="E38" s="2"/>
      <c r="F38" s="2"/>
      <c r="G38" s="2"/>
      <c r="H38" s="2"/>
      <c r="I38" s="2"/>
      <c r="J38" s="2"/>
      <c r="K38" s="2"/>
      <c r="L38" s="2"/>
      <c r="M38" s="2"/>
      <c r="N38" s="2"/>
      <c r="O38" s="2"/>
      <c r="P38" s="2"/>
      <c r="Q38" s="2"/>
      <c r="R38" s="2"/>
      <c r="S38" s="2"/>
      <c r="T38" s="2"/>
      <c r="U38" s="2"/>
      <c r="V38" s="2"/>
      <c r="W38" s="2"/>
      <c r="X38" s="2"/>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row>
    <row r="39" spans="1:105" x14ac:dyDescent="0.3">
      <c r="A39" s="2"/>
      <c r="B39" s="2"/>
      <c r="C39" s="2"/>
      <c r="D39" s="2"/>
      <c r="E39" s="2"/>
      <c r="F39" s="2"/>
      <c r="G39" s="2"/>
      <c r="H39" s="2"/>
      <c r="I39" s="2"/>
      <c r="J39" s="2"/>
      <c r="K39" s="2"/>
      <c r="L39" s="2"/>
      <c r="M39" s="2"/>
      <c r="N39" s="2"/>
      <c r="O39" s="2"/>
      <c r="P39" s="2"/>
      <c r="Q39" s="2"/>
      <c r="R39" s="2"/>
      <c r="S39" s="2"/>
      <c r="T39" s="2"/>
      <c r="U39" s="2"/>
      <c r="V39" s="2"/>
      <c r="W39" s="2"/>
      <c r="X39" s="2"/>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row>
    <row r="40" spans="1:105" x14ac:dyDescent="0.3">
      <c r="A40" s="2"/>
      <c r="B40" s="2"/>
      <c r="C40" s="2"/>
      <c r="D40" s="2"/>
      <c r="E40" s="2"/>
      <c r="F40" s="2"/>
      <c r="G40" s="2"/>
      <c r="H40" s="2"/>
      <c r="I40" s="2"/>
      <c r="J40" s="2"/>
      <c r="K40" s="2"/>
      <c r="L40" s="2"/>
      <c r="M40" s="2"/>
      <c r="N40" s="2"/>
      <c r="O40" s="2"/>
      <c r="P40" s="2"/>
      <c r="Q40" s="2"/>
      <c r="R40" s="2"/>
      <c r="S40" s="2"/>
      <c r="T40" s="2"/>
      <c r="U40" s="2"/>
      <c r="V40" s="2"/>
      <c r="W40" s="2"/>
      <c r="X40" s="2"/>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row>
    <row r="41" spans="1:105" x14ac:dyDescent="0.3">
      <c r="A41" s="2"/>
      <c r="B41" s="2"/>
      <c r="C41" s="2"/>
      <c r="D41" s="2"/>
      <c r="E41" s="2"/>
      <c r="F41" s="2"/>
      <c r="G41" s="2"/>
      <c r="H41" s="2"/>
      <c r="I41" s="2"/>
      <c r="J41" s="2"/>
      <c r="K41" s="2"/>
      <c r="L41" s="2"/>
      <c r="M41" s="2"/>
      <c r="N41" s="2"/>
      <c r="O41" s="2"/>
      <c r="P41" s="2"/>
      <c r="Q41" s="2"/>
      <c r="R41" s="2"/>
      <c r="S41" s="2"/>
      <c r="T41" s="2"/>
      <c r="U41" s="2"/>
      <c r="V41" s="2"/>
      <c r="W41" s="2"/>
      <c r="X41" s="2"/>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row>
    <row r="42" spans="1:105" x14ac:dyDescent="0.3">
      <c r="A42" s="2"/>
      <c r="B42" s="2"/>
      <c r="C42" s="2"/>
      <c r="D42" s="2"/>
      <c r="E42" s="2"/>
      <c r="F42" s="2"/>
      <c r="G42" s="2"/>
      <c r="H42" s="2"/>
      <c r="I42" s="2"/>
      <c r="J42" s="2"/>
      <c r="K42" s="2"/>
      <c r="L42" s="2"/>
      <c r="M42" s="2"/>
      <c r="N42" s="2"/>
      <c r="O42" s="2"/>
      <c r="P42" s="2"/>
      <c r="Q42" s="2"/>
      <c r="R42" s="2"/>
      <c r="S42" s="2"/>
      <c r="T42" s="2"/>
      <c r="U42" s="2"/>
      <c r="V42" s="2"/>
      <c r="W42" s="2"/>
      <c r="X42" s="2"/>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row>
    <row r="43" spans="1:105" x14ac:dyDescent="0.3">
      <c r="A43" s="2"/>
      <c r="B43" s="2"/>
      <c r="C43" s="2"/>
      <c r="D43" s="2"/>
      <c r="E43" s="2"/>
      <c r="F43" s="2"/>
      <c r="G43" s="2"/>
      <c r="H43" s="2"/>
      <c r="I43" s="2"/>
      <c r="J43" s="2"/>
      <c r="K43" s="2"/>
      <c r="L43" s="2"/>
      <c r="M43" s="2"/>
      <c r="N43" s="2"/>
      <c r="O43" s="2"/>
      <c r="P43" s="2"/>
      <c r="Q43" s="2"/>
      <c r="R43" s="2"/>
      <c r="S43" s="2"/>
      <c r="T43" s="2"/>
      <c r="U43" s="2"/>
      <c r="V43" s="2"/>
      <c r="W43" s="2"/>
      <c r="X43" s="2"/>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row>
    <row r="44" spans="1:105" x14ac:dyDescent="0.3">
      <c r="A44" s="2"/>
      <c r="B44" s="2"/>
      <c r="C44" s="2"/>
      <c r="D44" s="2"/>
      <c r="E44" s="2"/>
      <c r="F44" s="2"/>
      <c r="G44" s="2"/>
      <c r="H44" s="2"/>
      <c r="I44" s="2"/>
      <c r="J44" s="2"/>
      <c r="K44" s="2"/>
      <c r="L44" s="2"/>
      <c r="M44" s="2"/>
      <c r="N44" s="2"/>
      <c r="O44" s="2"/>
      <c r="P44" s="2"/>
      <c r="Q44" s="2"/>
      <c r="R44" s="2"/>
      <c r="S44" s="2"/>
      <c r="T44" s="2"/>
      <c r="U44" s="2"/>
      <c r="V44" s="2"/>
      <c r="W44" s="2"/>
      <c r="X44" s="2"/>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row>
    <row r="45" spans="1:105" x14ac:dyDescent="0.3">
      <c r="A45" s="2"/>
      <c r="B45" s="2"/>
      <c r="C45" s="2"/>
      <c r="D45" s="2"/>
      <c r="E45" s="2"/>
      <c r="F45" s="2"/>
      <c r="G45" s="2"/>
      <c r="H45" s="2"/>
      <c r="I45" s="2"/>
      <c r="J45" s="2"/>
      <c r="K45" s="2"/>
      <c r="L45" s="2"/>
      <c r="M45" s="2"/>
      <c r="N45" s="2"/>
      <c r="O45" s="2"/>
      <c r="P45" s="2"/>
      <c r="Q45" s="2"/>
      <c r="R45" s="2"/>
      <c r="S45" s="2"/>
      <c r="T45" s="2"/>
      <c r="U45" s="2"/>
      <c r="V45" s="2"/>
      <c r="W45" s="2"/>
      <c r="X45" s="2"/>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row>
    <row r="46" spans="1:105" x14ac:dyDescent="0.3">
      <c r="A46" s="2"/>
      <c r="B46" s="2"/>
      <c r="C46" s="2"/>
      <c r="D46" s="2"/>
      <c r="E46" s="2"/>
      <c r="F46" s="2"/>
      <c r="G46" s="2"/>
      <c r="H46" s="2"/>
      <c r="I46" s="2"/>
      <c r="J46" s="2"/>
      <c r="K46" s="2"/>
      <c r="L46" s="2"/>
      <c r="M46" s="2"/>
      <c r="N46" s="2"/>
      <c r="O46" s="2"/>
      <c r="P46" s="2"/>
      <c r="Q46" s="2"/>
      <c r="R46" s="2"/>
      <c r="S46" s="2"/>
      <c r="T46" s="2"/>
      <c r="U46" s="2"/>
      <c r="V46" s="2"/>
      <c r="W46" s="2"/>
      <c r="X46" s="2"/>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row>
    <row r="47" spans="1:105" x14ac:dyDescent="0.3">
      <c r="A47" s="2"/>
      <c r="B47" s="2"/>
      <c r="C47" s="2"/>
      <c r="D47" s="2"/>
      <c r="E47" s="2"/>
      <c r="F47" s="2"/>
      <c r="G47" s="2"/>
      <c r="H47" s="2"/>
      <c r="I47" s="2"/>
      <c r="J47" s="2"/>
      <c r="K47" s="2"/>
      <c r="L47" s="2"/>
      <c r="M47" s="2"/>
      <c r="N47" s="2"/>
      <c r="O47" s="2"/>
      <c r="P47" s="2"/>
      <c r="Q47" s="2"/>
      <c r="R47" s="2"/>
      <c r="S47" s="2"/>
      <c r="T47" s="2"/>
      <c r="U47" s="2"/>
      <c r="V47" s="2"/>
      <c r="W47" s="2"/>
      <c r="X47" s="2"/>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row>
    <row r="48" spans="1:105" x14ac:dyDescent="0.3">
      <c r="A48" s="2"/>
      <c r="B48" s="2"/>
      <c r="C48" s="2"/>
      <c r="D48" s="2"/>
      <c r="E48" s="2"/>
      <c r="F48" s="2"/>
      <c r="G48" s="2"/>
      <c r="H48" s="2"/>
      <c r="I48" s="2"/>
      <c r="J48" s="2"/>
      <c r="K48" s="2"/>
      <c r="L48" s="2"/>
      <c r="M48" s="2"/>
      <c r="N48" s="2"/>
      <c r="O48" s="2"/>
      <c r="P48" s="2"/>
      <c r="Q48" s="2"/>
      <c r="R48" s="2"/>
      <c r="S48" s="2"/>
      <c r="T48" s="2"/>
      <c r="U48" s="2"/>
      <c r="V48" s="2"/>
      <c r="W48" s="2"/>
      <c r="X48" s="2"/>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row>
    <row r="49" spans="1:105" x14ac:dyDescent="0.3">
      <c r="A49" s="2"/>
      <c r="B49" s="2"/>
      <c r="C49" s="2"/>
      <c r="D49" s="2"/>
      <c r="E49" s="2"/>
      <c r="F49" s="2"/>
      <c r="G49" s="2"/>
      <c r="H49" s="2"/>
      <c r="I49" s="2"/>
      <c r="J49" s="2"/>
      <c r="K49" s="2"/>
      <c r="L49" s="2"/>
      <c r="M49" s="2"/>
      <c r="N49" s="2"/>
      <c r="O49" s="2"/>
      <c r="P49" s="2"/>
      <c r="Q49" s="2"/>
      <c r="R49" s="2"/>
      <c r="S49" s="2"/>
      <c r="T49" s="2"/>
      <c r="U49" s="2"/>
      <c r="V49" s="2"/>
      <c r="W49" s="2"/>
      <c r="X49" s="2"/>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row>
    <row r="50" spans="1:105" x14ac:dyDescent="0.3">
      <c r="A50" s="2"/>
      <c r="B50" s="2"/>
      <c r="C50" s="2"/>
      <c r="D50" s="2"/>
      <c r="E50" s="2"/>
      <c r="F50" s="2"/>
      <c r="G50" s="2"/>
      <c r="H50" s="2"/>
      <c r="I50" s="2"/>
      <c r="J50" s="2"/>
      <c r="K50" s="2"/>
      <c r="L50" s="2"/>
      <c r="M50" s="2"/>
      <c r="N50" s="2"/>
      <c r="O50" s="2"/>
      <c r="P50" s="2"/>
      <c r="Q50" s="2"/>
      <c r="R50" s="2"/>
      <c r="S50" s="2"/>
      <c r="T50" s="2"/>
      <c r="U50" s="2"/>
      <c r="V50" s="2"/>
      <c r="W50" s="2"/>
      <c r="X50" s="2"/>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row>
    <row r="51" spans="1:105" x14ac:dyDescent="0.3">
      <c r="A51" s="2"/>
      <c r="B51" s="2"/>
      <c r="C51" s="2"/>
      <c r="D51" s="2"/>
      <c r="E51" s="2"/>
      <c r="F51" s="2"/>
      <c r="G51" s="2"/>
      <c r="H51" s="2"/>
      <c r="I51" s="2"/>
      <c r="J51" s="2"/>
      <c r="K51" s="2"/>
      <c r="L51" s="2"/>
      <c r="M51" s="2"/>
      <c r="N51" s="2"/>
      <c r="O51" s="2"/>
      <c r="P51" s="2"/>
      <c r="Q51" s="2"/>
      <c r="R51" s="2"/>
      <c r="S51" s="2"/>
      <c r="T51" s="2"/>
      <c r="U51" s="2"/>
      <c r="V51" s="2"/>
      <c r="W51" s="2"/>
      <c r="X51" s="2"/>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row>
    <row r="52" spans="1:105" x14ac:dyDescent="0.3">
      <c r="A52" s="2"/>
      <c r="B52" s="2"/>
      <c r="C52" s="2"/>
      <c r="D52" s="2"/>
      <c r="E52" s="2"/>
      <c r="F52" s="2"/>
      <c r="G52" s="2"/>
      <c r="H52" s="2"/>
      <c r="I52" s="2"/>
      <c r="J52" s="2"/>
      <c r="K52" s="2"/>
      <c r="L52" s="2"/>
      <c r="M52" s="2"/>
      <c r="N52" s="2"/>
      <c r="O52" s="2"/>
      <c r="P52" s="2"/>
      <c r="Q52" s="2"/>
      <c r="R52" s="2"/>
      <c r="S52" s="2"/>
      <c r="T52" s="2"/>
      <c r="U52" s="2"/>
      <c r="V52" s="2"/>
      <c r="W52" s="2"/>
      <c r="X52" s="2"/>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row>
    <row r="53" spans="1:105" x14ac:dyDescent="0.3">
      <c r="A53" s="2"/>
      <c r="B53" s="2"/>
      <c r="C53" s="2"/>
      <c r="D53" s="2"/>
      <c r="E53" s="2"/>
      <c r="F53" s="2"/>
      <c r="G53" s="2"/>
      <c r="H53" s="2"/>
      <c r="I53" s="2"/>
      <c r="J53" s="2"/>
      <c r="K53" s="2"/>
      <c r="L53" s="2"/>
      <c r="M53" s="2"/>
      <c r="N53" s="2"/>
      <c r="O53" s="2"/>
      <c r="P53" s="2"/>
      <c r="Q53" s="2"/>
      <c r="R53" s="2"/>
      <c r="S53" s="2"/>
      <c r="T53" s="2"/>
      <c r="U53" s="2"/>
      <c r="V53" s="2"/>
      <c r="W53" s="2"/>
      <c r="X53" s="2"/>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row>
    <row r="54" spans="1:105" x14ac:dyDescent="0.3">
      <c r="A54" s="2"/>
      <c r="B54" s="2"/>
      <c r="C54" s="2"/>
      <c r="D54" s="2"/>
      <c r="E54" s="2"/>
      <c r="F54" s="2"/>
      <c r="G54" s="2"/>
      <c r="H54" s="2"/>
      <c r="I54" s="2"/>
      <c r="J54" s="2"/>
      <c r="K54" s="2"/>
      <c r="L54" s="2"/>
      <c r="M54" s="2"/>
      <c r="N54" s="2"/>
      <c r="O54" s="2"/>
      <c r="P54" s="2"/>
      <c r="Q54" s="2"/>
      <c r="R54" s="2"/>
      <c r="S54" s="2"/>
      <c r="T54" s="2"/>
      <c r="U54" s="2"/>
      <c r="V54" s="2"/>
      <c r="W54" s="2"/>
      <c r="X54" s="2"/>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row>
    <row r="55" spans="1:105" x14ac:dyDescent="0.3">
      <c r="A55" s="2"/>
      <c r="B55" s="2"/>
      <c r="C55" s="2"/>
      <c r="D55" s="2"/>
      <c r="E55" s="2"/>
      <c r="F55" s="2"/>
      <c r="G55" s="2"/>
      <c r="H55" s="2"/>
      <c r="I55" s="2"/>
      <c r="J55" s="2"/>
      <c r="K55" s="2"/>
      <c r="L55" s="2"/>
      <c r="M55" s="2"/>
      <c r="N55" s="2"/>
      <c r="O55" s="2"/>
      <c r="P55" s="2"/>
      <c r="Q55" s="2"/>
      <c r="R55" s="2"/>
      <c r="S55" s="2"/>
      <c r="T55" s="2"/>
      <c r="U55" s="2"/>
      <c r="V55" s="2"/>
      <c r="W55" s="2"/>
      <c r="X55" s="2"/>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row>
    <row r="56" spans="1:105" x14ac:dyDescent="0.3">
      <c r="A56" s="2"/>
      <c r="B56" s="2"/>
      <c r="C56" s="2"/>
      <c r="D56" s="2"/>
      <c r="E56" s="2"/>
      <c r="F56" s="2"/>
      <c r="G56" s="2"/>
      <c r="H56" s="2"/>
      <c r="I56" s="2"/>
      <c r="J56" s="2"/>
      <c r="K56" s="2"/>
      <c r="L56" s="2"/>
      <c r="M56" s="2"/>
      <c r="N56" s="2"/>
      <c r="O56" s="2"/>
      <c r="P56" s="2"/>
      <c r="Q56" s="2"/>
      <c r="R56" s="2"/>
      <c r="S56" s="2"/>
      <c r="T56" s="2"/>
      <c r="U56" s="2"/>
      <c r="V56" s="2"/>
      <c r="W56" s="2"/>
      <c r="X56" s="2"/>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row>
    <row r="57" spans="1:105" x14ac:dyDescent="0.3">
      <c r="A57" s="2"/>
      <c r="B57" s="2"/>
      <c r="C57" s="2"/>
      <c r="D57" s="2"/>
      <c r="E57" s="2"/>
      <c r="F57" s="2"/>
      <c r="G57" s="2"/>
      <c r="H57" s="2"/>
      <c r="I57" s="2"/>
      <c r="J57" s="2"/>
      <c r="K57" s="2"/>
      <c r="L57" s="2"/>
      <c r="M57" s="2"/>
      <c r="N57" s="2"/>
      <c r="O57" s="2"/>
      <c r="P57" s="2"/>
      <c r="Q57" s="2"/>
      <c r="R57" s="2"/>
      <c r="S57" s="2"/>
      <c r="T57" s="2"/>
      <c r="U57" s="2"/>
      <c r="V57" s="2"/>
      <c r="W57" s="2"/>
      <c r="X57" s="2"/>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row>
    <row r="58" spans="1:105" x14ac:dyDescent="0.3">
      <c r="A58" s="2"/>
      <c r="B58" s="2"/>
      <c r="C58" s="2"/>
      <c r="D58" s="2"/>
      <c r="E58" s="2"/>
      <c r="F58" s="2"/>
      <c r="G58" s="2"/>
      <c r="H58" s="2"/>
      <c r="I58" s="2"/>
      <c r="J58" s="2"/>
      <c r="K58" s="2"/>
      <c r="L58" s="2"/>
      <c r="M58" s="2"/>
      <c r="N58" s="2"/>
      <c r="O58" s="2"/>
      <c r="P58" s="2"/>
      <c r="Q58" s="2"/>
      <c r="R58" s="2"/>
      <c r="S58" s="2"/>
      <c r="T58" s="2"/>
      <c r="U58" s="2"/>
      <c r="V58" s="2"/>
      <c r="W58" s="2"/>
      <c r="X58" s="2"/>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row>
    <row r="59" spans="1:105" x14ac:dyDescent="0.3">
      <c r="A59" s="2"/>
      <c r="B59" s="2"/>
      <c r="C59" s="2"/>
      <c r="D59" s="2"/>
      <c r="E59" s="2"/>
      <c r="F59" s="2"/>
      <c r="G59" s="2"/>
      <c r="H59" s="2"/>
      <c r="I59" s="2"/>
      <c r="J59" s="2"/>
      <c r="K59" s="2"/>
      <c r="L59" s="2"/>
      <c r="M59" s="2"/>
      <c r="N59" s="2"/>
      <c r="O59" s="2"/>
      <c r="P59" s="2"/>
      <c r="Q59" s="2"/>
      <c r="R59" s="2"/>
      <c r="S59" s="2"/>
      <c r="T59" s="2"/>
      <c r="U59" s="2"/>
      <c r="V59" s="2"/>
      <c r="W59" s="2"/>
      <c r="X59" s="2"/>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row>
    <row r="60" spans="1:105" x14ac:dyDescent="0.3">
      <c r="A60" s="2"/>
      <c r="B60" s="2"/>
      <c r="C60" s="2"/>
      <c r="D60" s="2"/>
      <c r="E60" s="2"/>
      <c r="F60" s="2"/>
      <c r="G60" s="2"/>
      <c r="H60" s="2"/>
      <c r="I60" s="2"/>
      <c r="J60" s="2"/>
      <c r="K60" s="2"/>
      <c r="L60" s="2"/>
      <c r="M60" s="2"/>
      <c r="N60" s="2"/>
      <c r="O60" s="2"/>
      <c r="P60" s="2"/>
      <c r="Q60" s="2"/>
      <c r="R60" s="2"/>
      <c r="S60" s="2"/>
      <c r="T60" s="2"/>
      <c r="U60" s="2"/>
      <c r="V60" s="2"/>
      <c r="W60" s="2"/>
      <c r="X60" s="2"/>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row>
    <row r="61" spans="1:105" x14ac:dyDescent="0.3">
      <c r="A61" s="2"/>
      <c r="B61" s="2"/>
      <c r="C61" s="2"/>
      <c r="D61" s="2"/>
      <c r="E61" s="2"/>
      <c r="F61" s="2"/>
      <c r="G61" s="2"/>
      <c r="H61" s="2"/>
      <c r="I61" s="2"/>
      <c r="J61" s="2"/>
      <c r="K61" s="2"/>
      <c r="L61" s="2"/>
      <c r="M61" s="2"/>
      <c r="N61" s="2"/>
      <c r="O61" s="2"/>
      <c r="P61" s="2"/>
      <c r="Q61" s="2"/>
      <c r="R61" s="2"/>
      <c r="S61" s="2"/>
      <c r="T61" s="2"/>
      <c r="U61" s="2"/>
      <c r="V61" s="2"/>
      <c r="W61" s="2"/>
      <c r="X61" s="2"/>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row>
    <row r="62" spans="1:105" x14ac:dyDescent="0.3">
      <c r="A62" s="2"/>
      <c r="B62" s="2"/>
      <c r="C62" s="2"/>
      <c r="D62" s="2"/>
      <c r="E62" s="2"/>
      <c r="F62" s="2"/>
      <c r="G62" s="2"/>
      <c r="H62" s="2"/>
      <c r="I62" s="2"/>
      <c r="J62" s="2"/>
      <c r="K62" s="2"/>
      <c r="L62" s="2"/>
      <c r="M62" s="2"/>
      <c r="N62" s="2"/>
      <c r="O62" s="2"/>
      <c r="P62" s="2"/>
      <c r="Q62" s="2"/>
      <c r="R62" s="2"/>
      <c r="S62" s="2"/>
      <c r="T62" s="2"/>
      <c r="U62" s="2"/>
      <c r="V62" s="2"/>
      <c r="W62" s="2"/>
      <c r="X62" s="2"/>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row>
    <row r="63" spans="1:105" x14ac:dyDescent="0.3">
      <c r="A63" s="2"/>
      <c r="B63" s="2"/>
      <c r="C63" s="2"/>
      <c r="D63" s="2"/>
      <c r="E63" s="2"/>
      <c r="F63" s="2"/>
      <c r="G63" s="2"/>
      <c r="H63" s="2"/>
      <c r="I63" s="2"/>
      <c r="J63" s="2"/>
      <c r="K63" s="2"/>
      <c r="L63" s="2"/>
      <c r="M63" s="2"/>
      <c r="N63" s="2"/>
      <c r="O63" s="2"/>
      <c r="P63" s="2"/>
      <c r="Q63" s="2"/>
      <c r="R63" s="2"/>
      <c r="S63" s="2"/>
      <c r="T63" s="2"/>
      <c r="U63" s="2"/>
      <c r="V63" s="2"/>
      <c r="W63" s="2"/>
      <c r="X63" s="2"/>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row>
    <row r="64" spans="1:105" x14ac:dyDescent="0.3">
      <c r="A64" s="2"/>
      <c r="B64" s="2"/>
      <c r="C64" s="2"/>
      <c r="D64" s="2"/>
      <c r="E64" s="2"/>
      <c r="F64" s="2"/>
      <c r="G64" s="2"/>
      <c r="H64" s="2"/>
      <c r="I64" s="2"/>
      <c r="J64" s="2"/>
      <c r="K64" s="2"/>
      <c r="L64" s="2"/>
      <c r="M64" s="2"/>
      <c r="N64" s="2"/>
      <c r="O64" s="2"/>
      <c r="P64" s="2"/>
      <c r="Q64" s="2"/>
      <c r="R64" s="2"/>
      <c r="S64" s="2"/>
      <c r="T64" s="2"/>
      <c r="U64" s="2"/>
      <c r="V64" s="2"/>
      <c r="W64" s="2"/>
      <c r="X64" s="2"/>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row>
    <row r="65" spans="1:105" x14ac:dyDescent="0.3">
      <c r="A65" s="2"/>
      <c r="B65" s="2"/>
      <c r="C65" s="2"/>
      <c r="D65" s="2"/>
      <c r="E65" s="2"/>
      <c r="F65" s="2"/>
      <c r="G65" s="2"/>
      <c r="H65" s="2"/>
      <c r="I65" s="2"/>
      <c r="J65" s="2"/>
      <c r="K65" s="2"/>
      <c r="L65" s="2"/>
      <c r="M65" s="2"/>
      <c r="N65" s="2"/>
      <c r="O65" s="2"/>
      <c r="P65" s="2"/>
      <c r="Q65" s="2"/>
      <c r="R65" s="2"/>
      <c r="S65" s="2"/>
      <c r="T65" s="2"/>
      <c r="U65" s="2"/>
      <c r="V65" s="2"/>
      <c r="W65" s="2"/>
      <c r="X65" s="2"/>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row>
    <row r="66" spans="1:105" x14ac:dyDescent="0.3">
      <c r="A66" s="2"/>
      <c r="B66" s="2"/>
      <c r="C66" s="2"/>
      <c r="D66" s="2"/>
      <c r="E66" s="2"/>
      <c r="F66" s="2"/>
      <c r="G66" s="2"/>
      <c r="H66" s="2"/>
      <c r="I66" s="2"/>
      <c r="J66" s="2"/>
      <c r="K66" s="2"/>
      <c r="L66" s="2"/>
      <c r="M66" s="2"/>
      <c r="N66" s="2"/>
      <c r="O66" s="2"/>
      <c r="P66" s="2"/>
      <c r="Q66" s="2"/>
      <c r="R66" s="2"/>
      <c r="S66" s="2"/>
      <c r="T66" s="2"/>
      <c r="U66" s="2"/>
      <c r="V66" s="2"/>
      <c r="W66" s="2"/>
      <c r="X66" s="2"/>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row>
    <row r="67" spans="1:105" x14ac:dyDescent="0.3">
      <c r="A67" s="2"/>
      <c r="B67" s="2"/>
      <c r="C67" s="2"/>
      <c r="D67" s="2"/>
      <c r="E67" s="2"/>
      <c r="F67" s="2"/>
      <c r="G67" s="2"/>
      <c r="H67" s="2"/>
      <c r="I67" s="2"/>
      <c r="J67" s="2"/>
      <c r="K67" s="2"/>
      <c r="L67" s="2"/>
      <c r="M67" s="2"/>
      <c r="N67" s="2"/>
      <c r="O67" s="2"/>
      <c r="P67" s="2"/>
      <c r="Q67" s="2"/>
      <c r="R67" s="2"/>
      <c r="S67" s="2"/>
      <c r="T67" s="2"/>
      <c r="U67" s="2"/>
      <c r="V67" s="2"/>
      <c r="W67" s="2"/>
      <c r="X67" s="2"/>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row>
    <row r="68" spans="1:105" x14ac:dyDescent="0.3">
      <c r="A68" s="2"/>
      <c r="B68" s="2"/>
      <c r="C68" s="2"/>
      <c r="D68" s="2"/>
      <c r="E68" s="2"/>
      <c r="F68" s="2"/>
      <c r="G68" s="2"/>
      <c r="H68" s="2"/>
      <c r="I68" s="2"/>
      <c r="J68" s="2"/>
      <c r="K68" s="2"/>
      <c r="L68" s="2"/>
      <c r="M68" s="2"/>
      <c r="N68" s="2"/>
      <c r="O68" s="2"/>
      <c r="P68" s="2"/>
      <c r="Q68" s="2"/>
      <c r="R68" s="2"/>
      <c r="S68" s="2"/>
      <c r="T68" s="2"/>
      <c r="U68" s="2"/>
      <c r="V68" s="2"/>
      <c r="W68" s="2"/>
      <c r="X68" s="2"/>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row>
    <row r="69" spans="1:105" x14ac:dyDescent="0.3">
      <c r="A69" s="2"/>
      <c r="B69" s="2"/>
      <c r="C69" s="2"/>
      <c r="D69" s="2"/>
      <c r="E69" s="2"/>
      <c r="F69" s="2"/>
      <c r="G69" s="2"/>
      <c r="H69" s="2"/>
      <c r="I69" s="2"/>
      <c r="J69" s="2"/>
      <c r="K69" s="2"/>
      <c r="L69" s="2"/>
      <c r="M69" s="2"/>
      <c r="N69" s="2"/>
      <c r="O69" s="2"/>
      <c r="P69" s="2"/>
      <c r="Q69" s="2"/>
      <c r="R69" s="2"/>
      <c r="S69" s="2"/>
      <c r="T69" s="2"/>
      <c r="U69" s="2"/>
      <c r="V69" s="2"/>
      <c r="W69" s="2"/>
      <c r="X69" s="2"/>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row>
    <row r="70" spans="1:105" x14ac:dyDescent="0.3">
      <c r="A70" s="2"/>
      <c r="B70" s="2"/>
      <c r="C70" s="2"/>
      <c r="D70" s="2"/>
      <c r="E70" s="2"/>
      <c r="F70" s="2"/>
      <c r="G70" s="2"/>
      <c r="H70" s="2"/>
      <c r="I70" s="2"/>
      <c r="J70" s="2"/>
      <c r="K70" s="2"/>
      <c r="L70" s="2"/>
      <c r="M70" s="2"/>
      <c r="N70" s="2"/>
      <c r="O70" s="2"/>
      <c r="P70" s="2"/>
      <c r="Q70" s="2"/>
      <c r="R70" s="2"/>
      <c r="S70" s="2"/>
      <c r="T70" s="2"/>
      <c r="U70" s="2"/>
      <c r="V70" s="2"/>
      <c r="W70" s="2"/>
      <c r="X70" s="2"/>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row>
    <row r="71" spans="1:105" x14ac:dyDescent="0.3">
      <c r="A71" s="2"/>
      <c r="B71" s="2"/>
      <c r="C71" s="2"/>
      <c r="D71" s="2"/>
      <c r="E71" s="2"/>
      <c r="F71" s="2"/>
      <c r="G71" s="2"/>
      <c r="H71" s="2"/>
      <c r="I71" s="2"/>
      <c r="J71" s="2"/>
      <c r="K71" s="2"/>
      <c r="L71" s="2"/>
      <c r="M71" s="2"/>
      <c r="N71" s="2"/>
      <c r="O71" s="2"/>
      <c r="P71" s="2"/>
      <c r="Q71" s="2"/>
      <c r="R71" s="2"/>
      <c r="S71" s="2"/>
      <c r="T71" s="2"/>
      <c r="U71" s="2"/>
      <c r="V71" s="2"/>
      <c r="W71" s="2"/>
      <c r="X71" s="2"/>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row>
    <row r="72" spans="1:105" x14ac:dyDescent="0.3">
      <c r="A72" s="2"/>
      <c r="B72" s="2"/>
      <c r="C72" s="2"/>
      <c r="D72" s="2"/>
      <c r="E72" s="2"/>
      <c r="F72" s="2"/>
      <c r="G72" s="2"/>
      <c r="H72" s="2"/>
      <c r="I72" s="2"/>
      <c r="J72" s="2"/>
      <c r="K72" s="2"/>
      <c r="L72" s="2"/>
      <c r="M72" s="2"/>
      <c r="N72" s="2"/>
      <c r="O72" s="2"/>
      <c r="P72" s="2"/>
      <c r="Q72" s="2"/>
      <c r="R72" s="2"/>
      <c r="S72" s="2"/>
      <c r="T72" s="2"/>
      <c r="U72" s="2"/>
      <c r="V72" s="2"/>
      <c r="W72" s="2"/>
      <c r="X72" s="2"/>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row>
    <row r="73" spans="1:105" x14ac:dyDescent="0.3">
      <c r="A73" s="2"/>
      <c r="B73" s="2"/>
      <c r="C73" s="2"/>
      <c r="D73" s="2"/>
      <c r="E73" s="2"/>
      <c r="F73" s="2"/>
      <c r="G73" s="2"/>
      <c r="H73" s="2"/>
      <c r="I73" s="2"/>
      <c r="J73" s="2"/>
      <c r="K73" s="2"/>
      <c r="L73" s="2"/>
      <c r="M73" s="2"/>
      <c r="N73" s="2"/>
      <c r="O73" s="2"/>
      <c r="P73" s="2"/>
      <c r="Q73" s="2"/>
      <c r="R73" s="2"/>
      <c r="S73" s="2"/>
      <c r="T73" s="2"/>
      <c r="U73" s="2"/>
      <c r="V73" s="2"/>
      <c r="W73" s="2"/>
      <c r="X73" s="2"/>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row>
    <row r="74" spans="1:105" x14ac:dyDescent="0.3">
      <c r="A74" s="2"/>
      <c r="B74" s="2"/>
      <c r="C74" s="2"/>
      <c r="D74" s="2"/>
      <c r="E74" s="2"/>
      <c r="F74" s="2"/>
      <c r="G74" s="2"/>
      <c r="H74" s="2"/>
      <c r="I74" s="2"/>
      <c r="J74" s="2"/>
      <c r="K74" s="2"/>
      <c r="L74" s="2"/>
      <c r="M74" s="2"/>
      <c r="N74" s="2"/>
      <c r="O74" s="2"/>
      <c r="P74" s="2"/>
      <c r="Q74" s="2"/>
      <c r="R74" s="2"/>
      <c r="S74" s="2"/>
      <c r="T74" s="2"/>
      <c r="U74" s="2"/>
      <c r="V74" s="2"/>
      <c r="W74" s="2"/>
      <c r="X74" s="2"/>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row>
    <row r="75" spans="1:105" x14ac:dyDescent="0.3">
      <c r="A75" s="2"/>
      <c r="B75" s="2"/>
      <c r="C75" s="2"/>
      <c r="D75" s="2"/>
      <c r="E75" s="2"/>
      <c r="F75" s="2"/>
      <c r="G75" s="2"/>
      <c r="H75" s="2"/>
      <c r="I75" s="2"/>
      <c r="J75" s="2"/>
      <c r="K75" s="2"/>
      <c r="L75" s="2"/>
      <c r="M75" s="2"/>
      <c r="N75" s="2"/>
      <c r="O75" s="2"/>
      <c r="P75" s="2"/>
      <c r="Q75" s="2"/>
      <c r="R75" s="2"/>
      <c r="S75" s="2"/>
      <c r="T75" s="2"/>
      <c r="U75" s="2"/>
      <c r="V75" s="2"/>
      <c r="W75" s="2"/>
      <c r="X75" s="2"/>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row>
    <row r="76" spans="1:105" x14ac:dyDescent="0.3">
      <c r="A76" s="2"/>
      <c r="B76" s="2"/>
      <c r="C76" s="2"/>
      <c r="D76" s="2"/>
      <c r="E76" s="2"/>
      <c r="F76" s="2"/>
      <c r="G76" s="2"/>
      <c r="H76" s="2"/>
      <c r="I76" s="2"/>
      <c r="J76" s="2"/>
      <c r="K76" s="2"/>
      <c r="L76" s="2"/>
      <c r="M76" s="2"/>
      <c r="N76" s="2"/>
      <c r="O76" s="2"/>
      <c r="P76" s="2"/>
      <c r="Q76" s="2"/>
      <c r="R76" s="2"/>
      <c r="S76" s="2"/>
      <c r="T76" s="2"/>
      <c r="U76" s="2"/>
      <c r="V76" s="2"/>
      <c r="W76" s="2"/>
      <c r="X76" s="2"/>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row>
    <row r="77" spans="1:105" x14ac:dyDescent="0.3">
      <c r="A77" s="2"/>
      <c r="B77" s="2"/>
      <c r="C77" s="2"/>
      <c r="D77" s="2"/>
      <c r="E77" s="2"/>
      <c r="F77" s="2"/>
      <c r="G77" s="2"/>
      <c r="H77" s="2"/>
      <c r="I77" s="2"/>
      <c r="J77" s="2"/>
      <c r="K77" s="2"/>
      <c r="L77" s="2"/>
      <c r="M77" s="2"/>
      <c r="N77" s="2"/>
      <c r="O77" s="2"/>
      <c r="P77" s="2"/>
      <c r="Q77" s="2"/>
      <c r="R77" s="2"/>
      <c r="S77" s="2"/>
      <c r="T77" s="2"/>
      <c r="U77" s="2"/>
      <c r="V77" s="2"/>
      <c r="W77" s="2"/>
      <c r="X77" s="2"/>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row>
    <row r="78" spans="1:105" x14ac:dyDescent="0.3">
      <c r="A78" s="2"/>
      <c r="B78" s="2"/>
      <c r="C78" s="2"/>
      <c r="D78" s="2"/>
      <c r="E78" s="2"/>
      <c r="F78" s="2"/>
      <c r="G78" s="2"/>
      <c r="H78" s="2"/>
      <c r="I78" s="2"/>
      <c r="J78" s="2"/>
      <c r="K78" s="2"/>
      <c r="L78" s="2"/>
      <c r="M78" s="2"/>
      <c r="N78" s="2"/>
      <c r="O78" s="2"/>
      <c r="P78" s="2"/>
      <c r="Q78" s="2"/>
      <c r="R78" s="2"/>
      <c r="S78" s="2"/>
      <c r="T78" s="2"/>
      <c r="U78" s="2"/>
      <c r="V78" s="2"/>
      <c r="W78" s="2"/>
      <c r="X78" s="2"/>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row>
    <row r="79" spans="1:105" x14ac:dyDescent="0.3">
      <c r="A79" s="2"/>
      <c r="B79" s="2"/>
      <c r="C79" s="2"/>
      <c r="D79" s="2"/>
      <c r="E79" s="2"/>
      <c r="F79" s="2"/>
      <c r="G79" s="2"/>
      <c r="H79" s="2"/>
      <c r="I79" s="2"/>
      <c r="J79" s="2"/>
      <c r="K79" s="2"/>
      <c r="L79" s="2"/>
      <c r="M79" s="2"/>
      <c r="N79" s="2"/>
      <c r="O79" s="2"/>
      <c r="P79" s="2"/>
      <c r="Q79" s="2"/>
      <c r="R79" s="2"/>
      <c r="S79" s="2"/>
      <c r="T79" s="2"/>
      <c r="U79" s="2"/>
      <c r="V79" s="2"/>
      <c r="W79" s="2"/>
      <c r="X79" s="2"/>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row>
    <row r="80" spans="1:105" x14ac:dyDescent="0.3">
      <c r="A80" s="2"/>
      <c r="B80" s="2"/>
      <c r="C80" s="2"/>
      <c r="D80" s="2"/>
      <c r="E80" s="2"/>
      <c r="F80" s="2"/>
      <c r="G80" s="2"/>
      <c r="H80" s="2"/>
      <c r="I80" s="2"/>
      <c r="J80" s="2"/>
      <c r="K80" s="2"/>
      <c r="L80" s="2"/>
      <c r="M80" s="2"/>
      <c r="N80" s="2"/>
      <c r="O80" s="2"/>
      <c r="P80" s="2"/>
      <c r="Q80" s="2"/>
      <c r="R80" s="2"/>
      <c r="S80" s="2"/>
      <c r="T80" s="2"/>
      <c r="U80" s="2"/>
      <c r="V80" s="2"/>
      <c r="W80" s="2"/>
      <c r="X80" s="2"/>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row>
    <row r="81" spans="1:105" x14ac:dyDescent="0.3">
      <c r="A81" s="2"/>
      <c r="B81" s="2"/>
      <c r="C81" s="2"/>
      <c r="D81" s="2"/>
      <c r="E81" s="2"/>
      <c r="F81" s="2"/>
      <c r="G81" s="2"/>
      <c r="H81" s="2"/>
      <c r="I81" s="2"/>
      <c r="J81" s="2"/>
      <c r="K81" s="2"/>
      <c r="L81" s="2"/>
      <c r="M81" s="2"/>
      <c r="N81" s="2"/>
      <c r="O81" s="2"/>
      <c r="P81" s="2"/>
      <c r="Q81" s="2"/>
      <c r="R81" s="2"/>
      <c r="S81" s="2"/>
      <c r="T81" s="2"/>
      <c r="U81" s="2"/>
      <c r="V81" s="2"/>
      <c r="W81" s="2"/>
      <c r="X81" s="2"/>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row>
    <row r="82" spans="1:105" x14ac:dyDescent="0.3">
      <c r="A82" s="2"/>
      <c r="B82" s="2"/>
      <c r="C82" s="2"/>
      <c r="D82" s="2"/>
      <c r="E82" s="2"/>
      <c r="F82" s="2"/>
      <c r="G82" s="2"/>
      <c r="H82" s="2"/>
      <c r="I82" s="2"/>
      <c r="J82" s="2"/>
      <c r="K82" s="2"/>
      <c r="L82" s="2"/>
      <c r="M82" s="2"/>
      <c r="N82" s="2"/>
      <c r="O82" s="2"/>
      <c r="P82" s="2"/>
      <c r="Q82" s="2"/>
      <c r="R82" s="2"/>
      <c r="S82" s="2"/>
      <c r="T82" s="2"/>
      <c r="U82" s="2"/>
      <c r="V82" s="2"/>
      <c r="W82" s="2"/>
      <c r="X82" s="2"/>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row>
    <row r="83" spans="1:105" x14ac:dyDescent="0.3">
      <c r="A83" s="2"/>
      <c r="B83" s="2"/>
      <c r="C83" s="2"/>
      <c r="D83" s="2"/>
      <c r="E83" s="2"/>
      <c r="F83" s="2"/>
      <c r="G83" s="2"/>
      <c r="H83" s="2"/>
      <c r="I83" s="2"/>
      <c r="J83" s="2"/>
      <c r="K83" s="2"/>
      <c r="L83" s="2"/>
      <c r="M83" s="2"/>
      <c r="N83" s="2"/>
      <c r="O83" s="2"/>
      <c r="P83" s="2"/>
      <c r="Q83" s="2"/>
      <c r="R83" s="2"/>
      <c r="S83" s="2"/>
      <c r="T83" s="2"/>
      <c r="U83" s="2"/>
      <c r="V83" s="2"/>
      <c r="W83" s="2"/>
      <c r="X83" s="2"/>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row>
    <row r="84" spans="1:105" x14ac:dyDescent="0.3">
      <c r="A84" s="2"/>
      <c r="B84" s="2"/>
      <c r="C84" s="2"/>
      <c r="D84" s="2"/>
      <c r="E84" s="2"/>
      <c r="F84" s="2"/>
      <c r="G84" s="2"/>
      <c r="H84" s="2"/>
      <c r="I84" s="2"/>
      <c r="J84" s="2"/>
      <c r="K84" s="2"/>
      <c r="L84" s="2"/>
      <c r="M84" s="2"/>
      <c r="N84" s="2"/>
      <c r="O84" s="2"/>
      <c r="P84" s="2"/>
      <c r="Q84" s="2"/>
      <c r="R84" s="2"/>
      <c r="S84" s="2"/>
      <c r="T84" s="2"/>
      <c r="U84" s="2"/>
      <c r="V84" s="2"/>
      <c r="W84" s="2"/>
      <c r="X84" s="2"/>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row>
    <row r="85" spans="1:105" x14ac:dyDescent="0.3">
      <c r="A85" s="2"/>
      <c r="B85" s="2"/>
      <c r="C85" s="2"/>
      <c r="D85" s="2"/>
      <c r="E85" s="2"/>
      <c r="F85" s="2"/>
      <c r="G85" s="2"/>
      <c r="H85" s="2"/>
      <c r="I85" s="2"/>
      <c r="J85" s="2"/>
      <c r="K85" s="2"/>
      <c r="L85" s="2"/>
      <c r="M85" s="2"/>
      <c r="N85" s="2"/>
      <c r="O85" s="2"/>
      <c r="P85" s="2"/>
      <c r="Q85" s="2"/>
      <c r="R85" s="2"/>
      <c r="S85" s="2"/>
      <c r="T85" s="2"/>
      <c r="U85" s="2"/>
      <c r="V85" s="2"/>
      <c r="W85" s="2"/>
      <c r="X85" s="2"/>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row>
    <row r="86" spans="1:105" x14ac:dyDescent="0.3">
      <c r="A86" s="2"/>
      <c r="B86" s="2"/>
      <c r="C86" s="2"/>
      <c r="D86" s="2"/>
      <c r="E86" s="2"/>
      <c r="F86" s="2"/>
      <c r="G86" s="2"/>
      <c r="H86" s="2"/>
      <c r="I86" s="2"/>
      <c r="J86" s="2"/>
      <c r="K86" s="2"/>
      <c r="L86" s="2"/>
      <c r="M86" s="2"/>
      <c r="N86" s="2"/>
      <c r="O86" s="2"/>
      <c r="P86" s="2"/>
      <c r="Q86" s="2"/>
      <c r="R86" s="2"/>
      <c r="S86" s="2"/>
      <c r="T86" s="2"/>
      <c r="U86" s="2"/>
      <c r="V86" s="2"/>
      <c r="W86" s="2"/>
      <c r="X86" s="2"/>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row>
    <row r="87" spans="1:105" x14ac:dyDescent="0.3">
      <c r="A87" s="2"/>
      <c r="B87" s="2"/>
      <c r="C87" s="2"/>
      <c r="D87" s="2"/>
      <c r="E87" s="2"/>
      <c r="F87" s="2"/>
      <c r="G87" s="2"/>
      <c r="H87" s="2"/>
      <c r="I87" s="2"/>
      <c r="J87" s="2"/>
      <c r="K87" s="2"/>
      <c r="L87" s="2"/>
      <c r="M87" s="2"/>
      <c r="N87" s="2" t="s">
        <v>17</v>
      </c>
      <c r="O87" s="2"/>
      <c r="P87" s="2"/>
      <c r="Q87" s="2" t="s">
        <v>18</v>
      </c>
      <c r="R87" s="2"/>
      <c r="S87" s="2"/>
      <c r="T87" s="2" t="s">
        <v>19</v>
      </c>
      <c r="U87" s="2"/>
      <c r="V87" s="2"/>
      <c r="W87" s="2" t="s">
        <v>20</v>
      </c>
      <c r="X87" s="2"/>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row>
    <row r="88" spans="1:105" x14ac:dyDescent="0.3">
      <c r="A88" s="2"/>
      <c r="B88" s="2"/>
      <c r="C88" s="2"/>
      <c r="D88" s="2"/>
      <c r="E88" s="2"/>
      <c r="F88" s="2"/>
      <c r="G88" s="2"/>
      <c r="H88" s="2"/>
      <c r="I88" s="2"/>
      <c r="J88" s="2"/>
      <c r="K88" s="2"/>
      <c r="L88" s="2"/>
      <c r="M88" s="2"/>
      <c r="N88" s="2" t="s">
        <v>15</v>
      </c>
      <c r="O88" s="2" t="s">
        <v>0</v>
      </c>
      <c r="P88" s="2"/>
      <c r="Q88" s="2" t="s">
        <v>16</v>
      </c>
      <c r="R88" s="2" t="s">
        <v>0</v>
      </c>
      <c r="S88" s="2"/>
      <c r="T88" s="2" t="s">
        <v>0</v>
      </c>
      <c r="U88" s="2" t="s">
        <v>16</v>
      </c>
      <c r="V88" s="2"/>
      <c r="W88" s="2" t="s">
        <v>0</v>
      </c>
      <c r="X88" s="2" t="s">
        <v>15</v>
      </c>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row>
    <row r="89" spans="1:105" x14ac:dyDescent="0.3">
      <c r="A89" s="2"/>
      <c r="B89" s="2"/>
      <c r="C89" s="2"/>
      <c r="D89" s="2"/>
      <c r="E89" s="2"/>
      <c r="F89" s="2"/>
      <c r="G89" s="2"/>
      <c r="H89" s="2"/>
      <c r="I89" s="2"/>
      <c r="J89" s="2"/>
      <c r="K89" s="2"/>
      <c r="L89" s="2"/>
      <c r="M89" s="2"/>
      <c r="N89" s="2">
        <v>2.2999999999999998</v>
      </c>
      <c r="O89" s="2">
        <v>30</v>
      </c>
      <c r="P89" s="2"/>
      <c r="Q89" s="2">
        <v>1.2</v>
      </c>
      <c r="R89" s="2">
        <v>30</v>
      </c>
      <c r="S89" s="2"/>
      <c r="T89" s="2">
        <v>0</v>
      </c>
      <c r="U89" s="2">
        <v>4</v>
      </c>
      <c r="V89" s="2"/>
      <c r="W89" s="2">
        <v>0</v>
      </c>
      <c r="X89" s="6">
        <v>10</v>
      </c>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row>
    <row r="90" spans="1:105" x14ac:dyDescent="0.3">
      <c r="A90" s="2"/>
      <c r="B90" s="2"/>
      <c r="C90" s="2"/>
      <c r="D90" s="2"/>
      <c r="E90" s="2"/>
      <c r="F90" s="2"/>
      <c r="G90" s="2"/>
      <c r="H90" s="2"/>
      <c r="I90" s="2"/>
      <c r="J90" s="2"/>
      <c r="K90" s="2"/>
      <c r="L90" s="2"/>
      <c r="M90" s="2"/>
      <c r="N90" s="2">
        <v>2.4</v>
      </c>
      <c r="O90" s="2">
        <f>O89-1</f>
        <v>29</v>
      </c>
      <c r="P90" s="2"/>
      <c r="Q90" s="2">
        <v>1.2</v>
      </c>
      <c r="R90" s="2">
        <f>R89-1</f>
        <v>29</v>
      </c>
      <c r="S90" s="2"/>
      <c r="T90" s="2">
        <f>T89+1</f>
        <v>1</v>
      </c>
      <c r="U90" s="2">
        <v>4</v>
      </c>
      <c r="V90" s="2"/>
      <c r="W90" s="2">
        <v>1</v>
      </c>
      <c r="X90" s="2">
        <v>10</v>
      </c>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row>
    <row r="91" spans="1:105" x14ac:dyDescent="0.3">
      <c r="A91" s="2"/>
      <c r="B91" s="2"/>
      <c r="C91" s="2"/>
      <c r="D91" s="2"/>
      <c r="E91" s="2"/>
      <c r="F91" s="2"/>
      <c r="G91" s="2"/>
      <c r="H91" s="2"/>
      <c r="I91" s="2"/>
      <c r="J91" s="2"/>
      <c r="K91" s="2"/>
      <c r="L91" s="2"/>
      <c r="M91" s="2"/>
      <c r="N91" s="2">
        <v>2.5</v>
      </c>
      <c r="O91" s="2">
        <f t="shared" ref="O91:O119" si="0">O90-1</f>
        <v>28</v>
      </c>
      <c r="P91" s="2"/>
      <c r="Q91" s="2">
        <v>1.2</v>
      </c>
      <c r="R91" s="2">
        <f t="shared" ref="R91:R119" si="1">R90-1</f>
        <v>28</v>
      </c>
      <c r="S91" s="2"/>
      <c r="T91" s="2">
        <f t="shared" ref="T91:T119" si="2">T90+1</f>
        <v>2</v>
      </c>
      <c r="U91" s="2">
        <v>4</v>
      </c>
      <c r="V91" s="2"/>
      <c r="W91" s="2">
        <v>2</v>
      </c>
      <c r="X91" s="2">
        <v>10</v>
      </c>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row>
    <row r="92" spans="1:105" x14ac:dyDescent="0.3">
      <c r="A92" s="2"/>
      <c r="B92" s="2"/>
      <c r="C92" s="2"/>
      <c r="D92" s="2"/>
      <c r="E92" s="2"/>
      <c r="F92" s="2"/>
      <c r="G92" s="2"/>
      <c r="H92" s="2"/>
      <c r="I92" s="2"/>
      <c r="J92" s="2"/>
      <c r="K92" s="2"/>
      <c r="L92" s="2"/>
      <c r="M92" s="2"/>
      <c r="N92" s="2">
        <v>2.6</v>
      </c>
      <c r="O92" s="2">
        <f t="shared" si="0"/>
        <v>27</v>
      </c>
      <c r="P92" s="2"/>
      <c r="Q92" s="2">
        <v>1.3</v>
      </c>
      <c r="R92" s="2">
        <f t="shared" si="1"/>
        <v>27</v>
      </c>
      <c r="S92" s="2"/>
      <c r="T92" s="2">
        <f t="shared" si="2"/>
        <v>3</v>
      </c>
      <c r="U92" s="2">
        <v>4</v>
      </c>
      <c r="V92" s="2"/>
      <c r="W92" s="2">
        <v>3</v>
      </c>
      <c r="X92" s="2">
        <v>10</v>
      </c>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row>
    <row r="93" spans="1:105" x14ac:dyDescent="0.3">
      <c r="A93" s="2"/>
      <c r="B93" s="2"/>
      <c r="C93" s="2"/>
      <c r="D93" s="2"/>
      <c r="E93" s="2"/>
      <c r="F93" s="2"/>
      <c r="G93" s="2"/>
      <c r="H93" s="2"/>
      <c r="I93" s="2"/>
      <c r="J93" s="2"/>
      <c r="K93" s="2"/>
      <c r="L93" s="2"/>
      <c r="M93" s="2"/>
      <c r="N93" s="2">
        <v>2.7</v>
      </c>
      <c r="O93" s="2">
        <f t="shared" si="0"/>
        <v>26</v>
      </c>
      <c r="P93" s="2"/>
      <c r="Q93" s="2">
        <v>1.3</v>
      </c>
      <c r="R93" s="2">
        <f t="shared" si="1"/>
        <v>26</v>
      </c>
      <c r="S93" s="2"/>
      <c r="T93" s="2">
        <f t="shared" si="2"/>
        <v>4</v>
      </c>
      <c r="U93" s="2">
        <v>3.9</v>
      </c>
      <c r="V93" s="2"/>
      <c r="W93" s="2">
        <v>4</v>
      </c>
      <c r="X93" s="2">
        <v>10</v>
      </c>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row>
    <row r="94" spans="1:105" x14ac:dyDescent="0.3">
      <c r="A94" s="2"/>
      <c r="B94" s="2"/>
      <c r="C94" s="2"/>
      <c r="D94" s="2"/>
      <c r="E94" s="2"/>
      <c r="F94" s="2"/>
      <c r="G94" s="2"/>
      <c r="H94" s="2"/>
      <c r="I94" s="2"/>
      <c r="J94" s="2"/>
      <c r="K94" s="2"/>
      <c r="L94" s="2"/>
      <c r="M94" s="2"/>
      <c r="N94" s="2">
        <v>2.8</v>
      </c>
      <c r="O94" s="2">
        <f t="shared" si="0"/>
        <v>25</v>
      </c>
      <c r="P94" s="2"/>
      <c r="Q94" s="2">
        <v>1.4</v>
      </c>
      <c r="R94" s="2">
        <f t="shared" si="1"/>
        <v>25</v>
      </c>
      <c r="S94" s="2"/>
      <c r="T94" s="2">
        <f t="shared" si="2"/>
        <v>5</v>
      </c>
      <c r="U94" s="2">
        <v>3.9</v>
      </c>
      <c r="V94" s="2"/>
      <c r="W94" s="2">
        <v>5</v>
      </c>
      <c r="X94" s="6">
        <v>9.9</v>
      </c>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row>
    <row r="95" spans="1:105" x14ac:dyDescent="0.3">
      <c r="A95" s="2"/>
      <c r="B95" s="2"/>
      <c r="C95" s="2"/>
      <c r="D95" s="2"/>
      <c r="E95" s="2"/>
      <c r="F95" s="2"/>
      <c r="G95" s="2"/>
      <c r="H95" s="2"/>
      <c r="I95" s="2"/>
      <c r="J95" s="2"/>
      <c r="K95" s="2"/>
      <c r="L95" s="2"/>
      <c r="M95" s="2"/>
      <c r="N95" s="2">
        <v>2.9</v>
      </c>
      <c r="O95" s="2">
        <f t="shared" si="0"/>
        <v>24</v>
      </c>
      <c r="P95" s="2"/>
      <c r="Q95" s="2">
        <v>1.4</v>
      </c>
      <c r="R95" s="2">
        <f t="shared" si="1"/>
        <v>24</v>
      </c>
      <c r="S95" s="2"/>
      <c r="T95" s="2">
        <f t="shared" si="2"/>
        <v>6</v>
      </c>
      <c r="U95" s="2">
        <v>3.7</v>
      </c>
      <c r="V95" s="2"/>
      <c r="W95" s="2">
        <v>6</v>
      </c>
      <c r="X95" s="6">
        <v>9.3000000000000007</v>
      </c>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row>
    <row r="96" spans="1:105" x14ac:dyDescent="0.3">
      <c r="A96" s="2"/>
      <c r="B96" s="2"/>
      <c r="C96" s="2"/>
      <c r="D96" s="2"/>
      <c r="E96" s="2"/>
      <c r="F96" s="2"/>
      <c r="G96" s="2"/>
      <c r="H96" s="2"/>
      <c r="I96" s="2"/>
      <c r="J96" s="2"/>
      <c r="K96" s="2"/>
      <c r="L96" s="2"/>
      <c r="M96" s="2"/>
      <c r="N96" s="2">
        <v>3</v>
      </c>
      <c r="O96" s="2">
        <f t="shared" si="0"/>
        <v>23</v>
      </c>
      <c r="P96" s="2"/>
      <c r="Q96" s="2">
        <v>1.4</v>
      </c>
      <c r="R96" s="2">
        <f t="shared" si="1"/>
        <v>23</v>
      </c>
      <c r="S96" s="2"/>
      <c r="T96" s="2">
        <f t="shared" si="2"/>
        <v>7</v>
      </c>
      <c r="U96" s="2">
        <v>3.4</v>
      </c>
      <c r="V96" s="2"/>
      <c r="W96" s="2">
        <v>7</v>
      </c>
      <c r="X96" s="6">
        <v>8.1999999999999993</v>
      </c>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row>
    <row r="97" spans="1:105" x14ac:dyDescent="0.3">
      <c r="A97" s="2"/>
      <c r="B97" s="2"/>
      <c r="C97" s="2"/>
      <c r="D97" s="2"/>
      <c r="E97" s="2"/>
      <c r="F97" s="2"/>
      <c r="G97" s="2"/>
      <c r="H97" s="2"/>
      <c r="I97" s="2"/>
      <c r="J97" s="2"/>
      <c r="K97" s="2"/>
      <c r="L97" s="2"/>
      <c r="M97" s="2"/>
      <c r="N97" s="2">
        <v>3</v>
      </c>
      <c r="O97" s="2">
        <f t="shared" si="0"/>
        <v>22</v>
      </c>
      <c r="P97" s="2"/>
      <c r="Q97" s="2">
        <v>1.5</v>
      </c>
      <c r="R97" s="2">
        <f t="shared" si="1"/>
        <v>22</v>
      </c>
      <c r="S97" s="2"/>
      <c r="T97" s="2">
        <f t="shared" si="2"/>
        <v>8</v>
      </c>
      <c r="U97" s="2">
        <v>3</v>
      </c>
      <c r="V97" s="2"/>
      <c r="W97" s="2">
        <v>8</v>
      </c>
      <c r="X97" s="6">
        <v>6.9</v>
      </c>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row>
    <row r="98" spans="1:105" x14ac:dyDescent="0.3">
      <c r="A98" s="2"/>
      <c r="B98" s="2"/>
      <c r="C98" s="2"/>
      <c r="D98" s="2"/>
      <c r="E98" s="2"/>
      <c r="F98" s="2"/>
      <c r="G98" s="2"/>
      <c r="H98" s="2"/>
      <c r="I98" s="2"/>
      <c r="J98" s="2"/>
      <c r="K98" s="2"/>
      <c r="L98" s="2"/>
      <c r="M98" s="2"/>
      <c r="N98" s="2">
        <v>3.1</v>
      </c>
      <c r="O98" s="2">
        <f t="shared" si="0"/>
        <v>21</v>
      </c>
      <c r="P98" s="2"/>
      <c r="Q98" s="2">
        <v>1.5</v>
      </c>
      <c r="R98" s="2">
        <f t="shared" si="1"/>
        <v>21</v>
      </c>
      <c r="S98" s="2"/>
      <c r="T98" s="2">
        <f t="shared" si="2"/>
        <v>9</v>
      </c>
      <c r="U98" s="2">
        <v>2.7</v>
      </c>
      <c r="V98" s="2"/>
      <c r="W98" s="2">
        <v>9</v>
      </c>
      <c r="X98" s="6">
        <v>5.8</v>
      </c>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row>
    <row r="99" spans="1:105" x14ac:dyDescent="0.3">
      <c r="A99" s="2"/>
      <c r="B99" s="2"/>
      <c r="C99" s="2"/>
      <c r="D99" s="2"/>
      <c r="E99" s="2"/>
      <c r="F99" s="2"/>
      <c r="G99" s="2"/>
      <c r="H99" s="2"/>
      <c r="I99" s="2"/>
      <c r="J99" s="2"/>
      <c r="K99" s="2"/>
      <c r="L99" s="2"/>
      <c r="M99" s="2"/>
      <c r="N99" s="2">
        <v>3.2</v>
      </c>
      <c r="O99" s="2">
        <f t="shared" si="0"/>
        <v>20</v>
      </c>
      <c r="P99" s="2"/>
      <c r="Q99" s="2">
        <v>1.5</v>
      </c>
      <c r="R99" s="2">
        <f t="shared" si="1"/>
        <v>20</v>
      </c>
      <c r="S99" s="2"/>
      <c r="T99" s="2">
        <f t="shared" si="2"/>
        <v>10</v>
      </c>
      <c r="U99" s="2">
        <v>2.5</v>
      </c>
      <c r="V99" s="2"/>
      <c r="W99" s="2">
        <v>10</v>
      </c>
      <c r="X99" s="6">
        <v>5</v>
      </c>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row>
    <row r="100" spans="1:105" x14ac:dyDescent="0.3">
      <c r="A100" s="2"/>
      <c r="B100" s="2"/>
      <c r="C100" s="2"/>
      <c r="D100" s="2"/>
      <c r="E100" s="2"/>
      <c r="F100" s="2"/>
      <c r="G100" s="2"/>
      <c r="H100" s="2"/>
      <c r="I100" s="2"/>
      <c r="J100" s="2"/>
      <c r="K100" s="2"/>
      <c r="L100" s="2"/>
      <c r="M100" s="2"/>
      <c r="N100" s="2">
        <v>3.3</v>
      </c>
      <c r="O100" s="2">
        <f t="shared" si="0"/>
        <v>19</v>
      </c>
      <c r="P100" s="2"/>
      <c r="Q100" s="2">
        <v>1.6</v>
      </c>
      <c r="R100" s="2">
        <f t="shared" si="1"/>
        <v>19</v>
      </c>
      <c r="S100" s="2"/>
      <c r="T100" s="2">
        <f t="shared" si="2"/>
        <v>11</v>
      </c>
      <c r="U100" s="2">
        <v>2.2999999999999998</v>
      </c>
      <c r="V100" s="2"/>
      <c r="W100" s="2">
        <v>11</v>
      </c>
      <c r="X100" s="6">
        <v>4.5999999999999996</v>
      </c>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row>
    <row r="101" spans="1:105" x14ac:dyDescent="0.3">
      <c r="A101" s="2"/>
      <c r="B101" s="2"/>
      <c r="C101" s="2"/>
      <c r="D101" s="2"/>
      <c r="E101" s="2"/>
      <c r="F101" s="2"/>
      <c r="G101" s="2"/>
      <c r="H101" s="2"/>
      <c r="I101" s="2"/>
      <c r="J101" s="2"/>
      <c r="K101" s="2"/>
      <c r="L101" s="2"/>
      <c r="M101" s="2"/>
      <c r="N101" s="2">
        <v>3.4</v>
      </c>
      <c r="O101" s="2">
        <f t="shared" si="0"/>
        <v>18</v>
      </c>
      <c r="P101" s="2"/>
      <c r="Q101" s="2">
        <v>1.7</v>
      </c>
      <c r="R101" s="2">
        <f t="shared" si="1"/>
        <v>18</v>
      </c>
      <c r="S101" s="2"/>
      <c r="T101" s="2">
        <f t="shared" si="2"/>
        <v>12</v>
      </c>
      <c r="U101" s="2">
        <v>2.2000000000000002</v>
      </c>
      <c r="V101" s="2"/>
      <c r="W101" s="2">
        <v>12</v>
      </c>
      <c r="X101" s="6">
        <v>4.4000000000000004</v>
      </c>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row>
    <row r="102" spans="1:105" x14ac:dyDescent="0.3">
      <c r="A102" s="2"/>
      <c r="B102" s="2"/>
      <c r="C102" s="2"/>
      <c r="D102" s="2"/>
      <c r="E102" s="2"/>
      <c r="F102" s="2"/>
      <c r="G102" s="2"/>
      <c r="H102" s="2"/>
      <c r="I102" s="2"/>
      <c r="J102" s="2"/>
      <c r="K102" s="2"/>
      <c r="L102" s="2"/>
      <c r="M102" s="2"/>
      <c r="N102" s="2">
        <v>3.6</v>
      </c>
      <c r="O102" s="2">
        <f t="shared" si="0"/>
        <v>17</v>
      </c>
      <c r="P102" s="2"/>
      <c r="Q102" s="2">
        <v>1.7</v>
      </c>
      <c r="R102" s="2">
        <f t="shared" si="1"/>
        <v>17</v>
      </c>
      <c r="S102" s="2"/>
      <c r="T102" s="2">
        <f t="shared" si="2"/>
        <v>13</v>
      </c>
      <c r="U102" s="2">
        <v>2.1</v>
      </c>
      <c r="V102" s="2"/>
      <c r="W102" s="2">
        <v>13</v>
      </c>
      <c r="X102" s="6">
        <v>4.2</v>
      </c>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row>
    <row r="103" spans="1:105" x14ac:dyDescent="0.3">
      <c r="A103" s="2"/>
      <c r="B103" s="2"/>
      <c r="C103" s="2"/>
      <c r="D103" s="2"/>
      <c r="E103" s="2"/>
      <c r="F103" s="2"/>
      <c r="G103" s="2"/>
      <c r="H103" s="2"/>
      <c r="I103" s="2"/>
      <c r="J103" s="2"/>
      <c r="K103" s="2"/>
      <c r="L103" s="2"/>
      <c r="M103" s="2"/>
      <c r="N103" s="2">
        <v>3.7</v>
      </c>
      <c r="O103" s="2">
        <f>O102-1</f>
        <v>16</v>
      </c>
      <c r="P103" s="2"/>
      <c r="Q103" s="2">
        <v>1.8</v>
      </c>
      <c r="R103" s="2">
        <f>R102-1</f>
        <v>16</v>
      </c>
      <c r="S103" s="2"/>
      <c r="T103" s="2">
        <f t="shared" si="2"/>
        <v>14</v>
      </c>
      <c r="U103" s="2">
        <v>2</v>
      </c>
      <c r="V103" s="2"/>
      <c r="W103" s="2">
        <v>14</v>
      </c>
      <c r="X103" s="6">
        <v>4</v>
      </c>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row>
    <row r="104" spans="1:105" x14ac:dyDescent="0.3">
      <c r="A104" s="2"/>
      <c r="B104" s="2"/>
      <c r="C104" s="2"/>
      <c r="D104" s="2"/>
      <c r="E104" s="2"/>
      <c r="F104" s="2"/>
      <c r="G104" s="2"/>
      <c r="H104" s="2"/>
      <c r="I104" s="2"/>
      <c r="J104" s="2"/>
      <c r="K104" s="2"/>
      <c r="L104" s="2"/>
      <c r="M104" s="2"/>
      <c r="N104" s="2">
        <v>3.9</v>
      </c>
      <c r="O104" s="2">
        <f t="shared" si="0"/>
        <v>15</v>
      </c>
      <c r="P104" s="2"/>
      <c r="Q104" s="2">
        <v>1.9</v>
      </c>
      <c r="R104" s="2">
        <f t="shared" si="1"/>
        <v>15</v>
      </c>
      <c r="S104" s="2"/>
      <c r="T104" s="2">
        <f t="shared" si="2"/>
        <v>15</v>
      </c>
      <c r="U104" s="2">
        <v>1.9</v>
      </c>
      <c r="V104" s="2"/>
      <c r="W104" s="2">
        <v>15</v>
      </c>
      <c r="X104" s="2">
        <v>3.9</v>
      </c>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row>
    <row r="105" spans="1:105" x14ac:dyDescent="0.3">
      <c r="A105" s="2"/>
      <c r="B105" s="2"/>
      <c r="C105" s="2"/>
      <c r="D105" s="6"/>
      <c r="E105" s="6"/>
      <c r="F105" s="6"/>
      <c r="G105" s="6"/>
      <c r="H105" s="6"/>
      <c r="I105" s="6"/>
      <c r="J105" s="6"/>
      <c r="K105" s="6"/>
      <c r="L105" s="6"/>
      <c r="M105" s="6"/>
      <c r="N105" s="6">
        <v>4</v>
      </c>
      <c r="O105" s="2">
        <f t="shared" si="0"/>
        <v>14</v>
      </c>
      <c r="P105" s="2"/>
      <c r="Q105" s="6">
        <v>2</v>
      </c>
      <c r="R105" s="2">
        <f t="shared" si="1"/>
        <v>14</v>
      </c>
      <c r="S105" s="2"/>
      <c r="T105" s="2">
        <f t="shared" si="2"/>
        <v>16</v>
      </c>
      <c r="U105" s="2">
        <v>1.8</v>
      </c>
      <c r="V105" s="2"/>
      <c r="W105" s="2">
        <v>16</v>
      </c>
      <c r="X105" s="2">
        <v>3.7</v>
      </c>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row>
    <row r="106" spans="1:105" x14ac:dyDescent="0.3">
      <c r="A106" s="2"/>
      <c r="B106" s="2"/>
      <c r="C106" s="2"/>
      <c r="D106" s="6"/>
      <c r="E106" s="6"/>
      <c r="F106" s="6"/>
      <c r="G106" s="6"/>
      <c r="H106" s="6"/>
      <c r="I106" s="6"/>
      <c r="J106" s="6"/>
      <c r="K106" s="6"/>
      <c r="L106" s="6"/>
      <c r="M106" s="6"/>
      <c r="N106" s="6">
        <v>4.2</v>
      </c>
      <c r="O106" s="2">
        <f t="shared" si="0"/>
        <v>13</v>
      </c>
      <c r="P106" s="2"/>
      <c r="Q106" s="6">
        <v>2.1</v>
      </c>
      <c r="R106" s="2">
        <f t="shared" si="1"/>
        <v>13</v>
      </c>
      <c r="S106" s="2"/>
      <c r="T106" s="2">
        <f t="shared" si="2"/>
        <v>17</v>
      </c>
      <c r="U106" s="2">
        <v>1.7</v>
      </c>
      <c r="V106" s="2"/>
      <c r="W106" s="2">
        <v>17</v>
      </c>
      <c r="X106" s="2">
        <v>3.6</v>
      </c>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row>
    <row r="107" spans="1:105" x14ac:dyDescent="0.3">
      <c r="A107" s="2"/>
      <c r="B107" s="2"/>
      <c r="C107" s="2"/>
      <c r="D107" s="6"/>
      <c r="E107" s="6"/>
      <c r="F107" s="6"/>
      <c r="G107" s="6"/>
      <c r="H107" s="6"/>
      <c r="I107" s="6"/>
      <c r="J107" s="6"/>
      <c r="K107" s="6"/>
      <c r="L107" s="6"/>
      <c r="M107" s="6"/>
      <c r="N107" s="6">
        <v>4.4000000000000004</v>
      </c>
      <c r="O107" s="2">
        <f t="shared" si="0"/>
        <v>12</v>
      </c>
      <c r="P107" s="2"/>
      <c r="Q107" s="6">
        <v>2.2000000000000002</v>
      </c>
      <c r="R107" s="2">
        <f t="shared" si="1"/>
        <v>12</v>
      </c>
      <c r="S107" s="2"/>
      <c r="T107" s="2">
        <f t="shared" si="2"/>
        <v>18</v>
      </c>
      <c r="U107" s="2">
        <v>1.7</v>
      </c>
      <c r="V107" s="2"/>
      <c r="W107" s="2">
        <v>18</v>
      </c>
      <c r="X107" s="2">
        <v>3.4</v>
      </c>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row>
    <row r="108" spans="1:105" x14ac:dyDescent="0.3">
      <c r="A108" s="2"/>
      <c r="B108" s="2"/>
      <c r="C108" s="2"/>
      <c r="D108" s="6"/>
      <c r="E108" s="3"/>
      <c r="F108" s="6"/>
      <c r="G108" s="6"/>
      <c r="H108" s="6"/>
      <c r="I108" s="6"/>
      <c r="J108" s="6"/>
      <c r="K108" s="6"/>
      <c r="L108" s="6"/>
      <c r="M108" s="6"/>
      <c r="N108" s="6">
        <v>4.5999999999999996</v>
      </c>
      <c r="O108" s="2">
        <f t="shared" si="0"/>
        <v>11</v>
      </c>
      <c r="P108" s="2"/>
      <c r="Q108" s="6">
        <v>2.2999999999999998</v>
      </c>
      <c r="R108" s="2">
        <f t="shared" si="1"/>
        <v>11</v>
      </c>
      <c r="S108" s="2"/>
      <c r="T108" s="2">
        <f t="shared" si="2"/>
        <v>19</v>
      </c>
      <c r="U108" s="2">
        <v>1.6</v>
      </c>
      <c r="V108" s="2"/>
      <c r="W108" s="2">
        <v>19</v>
      </c>
      <c r="X108" s="2">
        <v>3.3</v>
      </c>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row>
    <row r="109" spans="1:105" x14ac:dyDescent="0.3">
      <c r="A109" s="2"/>
      <c r="B109" s="2"/>
      <c r="C109" s="2"/>
      <c r="D109" s="6"/>
      <c r="E109" s="4"/>
      <c r="F109" s="6"/>
      <c r="G109" s="6"/>
      <c r="H109" s="6"/>
      <c r="I109" s="6"/>
      <c r="J109" s="6"/>
      <c r="K109" s="6"/>
      <c r="L109" s="6"/>
      <c r="M109" s="6"/>
      <c r="N109" s="6">
        <v>5</v>
      </c>
      <c r="O109" s="2">
        <f t="shared" si="0"/>
        <v>10</v>
      </c>
      <c r="P109" s="2"/>
      <c r="Q109" s="6">
        <v>2.5</v>
      </c>
      <c r="R109" s="2">
        <f t="shared" si="1"/>
        <v>10</v>
      </c>
      <c r="S109" s="2"/>
      <c r="T109" s="2">
        <f t="shared" si="2"/>
        <v>20</v>
      </c>
      <c r="U109" s="2">
        <v>1.5</v>
      </c>
      <c r="V109" s="2"/>
      <c r="W109" s="2">
        <v>20</v>
      </c>
      <c r="X109" s="2">
        <v>3.2</v>
      </c>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row>
    <row r="110" spans="1:105" x14ac:dyDescent="0.3">
      <c r="A110" s="2"/>
      <c r="B110" s="2"/>
      <c r="C110" s="2"/>
      <c r="D110" s="6"/>
      <c r="E110" s="4"/>
      <c r="F110" s="6"/>
      <c r="G110" s="6"/>
      <c r="H110" s="6"/>
      <c r="I110" s="6"/>
      <c r="J110" s="6"/>
      <c r="K110" s="6"/>
      <c r="L110" s="6"/>
      <c r="M110" s="6"/>
      <c r="N110" s="6">
        <v>5.8</v>
      </c>
      <c r="O110" s="2">
        <f t="shared" si="0"/>
        <v>9</v>
      </c>
      <c r="P110" s="2"/>
      <c r="Q110" s="6">
        <v>2.7</v>
      </c>
      <c r="R110" s="2">
        <f t="shared" si="1"/>
        <v>9</v>
      </c>
      <c r="S110" s="2"/>
      <c r="T110" s="2">
        <f t="shared" si="2"/>
        <v>21</v>
      </c>
      <c r="U110" s="2">
        <v>1.5</v>
      </c>
      <c r="V110" s="2"/>
      <c r="W110" s="2">
        <v>21</v>
      </c>
      <c r="X110" s="2">
        <v>3.1</v>
      </c>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row>
    <row r="111" spans="1:105" x14ac:dyDescent="0.3">
      <c r="A111" s="2"/>
      <c r="B111" s="2"/>
      <c r="C111" s="2"/>
      <c r="D111" s="6"/>
      <c r="E111" s="3"/>
      <c r="F111" s="6"/>
      <c r="G111" s="6"/>
      <c r="H111" s="6"/>
      <c r="I111" s="6"/>
      <c r="J111" s="6"/>
      <c r="K111" s="6"/>
      <c r="L111" s="6"/>
      <c r="M111" s="6"/>
      <c r="N111" s="6">
        <v>6.9</v>
      </c>
      <c r="O111" s="2">
        <f>O110-1</f>
        <v>8</v>
      </c>
      <c r="P111" s="2"/>
      <c r="Q111" s="6">
        <v>3</v>
      </c>
      <c r="R111" s="2">
        <f>R110-1</f>
        <v>8</v>
      </c>
      <c r="S111" s="2"/>
      <c r="T111" s="2">
        <f t="shared" si="2"/>
        <v>22</v>
      </c>
      <c r="U111" s="2">
        <v>1.5</v>
      </c>
      <c r="V111" s="2"/>
      <c r="W111" s="2">
        <v>22</v>
      </c>
      <c r="X111" s="2">
        <v>3</v>
      </c>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row>
    <row r="112" spans="1:105" x14ac:dyDescent="0.3">
      <c r="A112" s="2"/>
      <c r="B112" s="2"/>
      <c r="C112" s="2"/>
      <c r="D112" s="6"/>
      <c r="E112" s="6"/>
      <c r="F112" s="6"/>
      <c r="G112" s="6"/>
      <c r="H112" s="6"/>
      <c r="I112" s="6"/>
      <c r="J112" s="6"/>
      <c r="K112" s="6"/>
      <c r="L112" s="6"/>
      <c r="M112" s="6"/>
      <c r="N112" s="6">
        <v>8.1999999999999993</v>
      </c>
      <c r="O112" s="2">
        <f t="shared" si="0"/>
        <v>7</v>
      </c>
      <c r="P112" s="2"/>
      <c r="Q112" s="6">
        <v>3.4</v>
      </c>
      <c r="R112" s="2">
        <f t="shared" si="1"/>
        <v>7</v>
      </c>
      <c r="S112" s="2"/>
      <c r="T112" s="2">
        <f t="shared" si="2"/>
        <v>23</v>
      </c>
      <c r="U112" s="2">
        <v>1.4</v>
      </c>
      <c r="V112" s="2"/>
      <c r="W112" s="2">
        <v>23</v>
      </c>
      <c r="X112" s="2">
        <v>3</v>
      </c>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row>
    <row r="113" spans="1:105" x14ac:dyDescent="0.3">
      <c r="A113" s="2"/>
      <c r="B113" s="2"/>
      <c r="C113" s="2"/>
      <c r="D113" s="6"/>
      <c r="E113" s="6"/>
      <c r="F113" s="6"/>
      <c r="G113" s="6"/>
      <c r="H113" s="6"/>
      <c r="I113" s="6"/>
      <c r="J113" s="6"/>
      <c r="K113" s="6"/>
      <c r="L113" s="6"/>
      <c r="M113" s="6"/>
      <c r="N113" s="6">
        <v>9.3000000000000007</v>
      </c>
      <c r="O113" s="2">
        <f t="shared" si="0"/>
        <v>6</v>
      </c>
      <c r="P113" s="2"/>
      <c r="Q113" s="6">
        <v>3.7</v>
      </c>
      <c r="R113" s="2">
        <f t="shared" si="1"/>
        <v>6</v>
      </c>
      <c r="S113" s="2"/>
      <c r="T113" s="2">
        <f t="shared" si="2"/>
        <v>24</v>
      </c>
      <c r="U113" s="2">
        <v>1.4</v>
      </c>
      <c r="V113" s="2"/>
      <c r="W113" s="2">
        <v>24</v>
      </c>
      <c r="X113" s="2">
        <v>2.9</v>
      </c>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row>
    <row r="114" spans="1:105" x14ac:dyDescent="0.3">
      <c r="A114" s="2"/>
      <c r="B114" s="2"/>
      <c r="C114" s="2"/>
      <c r="D114" s="6"/>
      <c r="E114" s="6"/>
      <c r="F114" s="6"/>
      <c r="G114" s="6"/>
      <c r="H114" s="6"/>
      <c r="I114" s="6"/>
      <c r="J114" s="6"/>
      <c r="K114" s="6"/>
      <c r="L114" s="6"/>
      <c r="M114" s="6"/>
      <c r="N114" s="6">
        <v>9.9</v>
      </c>
      <c r="O114" s="2">
        <f t="shared" si="0"/>
        <v>5</v>
      </c>
      <c r="P114" s="2"/>
      <c r="Q114" s="6">
        <v>3.9</v>
      </c>
      <c r="R114" s="2">
        <f t="shared" si="1"/>
        <v>5</v>
      </c>
      <c r="S114" s="2"/>
      <c r="T114" s="2">
        <f t="shared" si="2"/>
        <v>25</v>
      </c>
      <c r="U114" s="2">
        <v>1.4</v>
      </c>
      <c r="V114" s="2"/>
      <c r="W114" s="2">
        <v>25</v>
      </c>
      <c r="X114" s="2">
        <v>2.8</v>
      </c>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row>
    <row r="115" spans="1:105" x14ac:dyDescent="0.3">
      <c r="A115" s="2"/>
      <c r="B115" s="2"/>
      <c r="C115" s="2"/>
      <c r="D115" s="6"/>
      <c r="E115" s="6"/>
      <c r="F115" s="6"/>
      <c r="G115" s="6"/>
      <c r="H115" s="6"/>
      <c r="I115" s="6"/>
      <c r="J115" s="6"/>
      <c r="K115" s="6"/>
      <c r="L115" s="6"/>
      <c r="M115" s="6"/>
      <c r="N115" s="6">
        <v>10</v>
      </c>
      <c r="O115" s="2">
        <f t="shared" si="0"/>
        <v>4</v>
      </c>
      <c r="P115" s="2"/>
      <c r="Q115" s="6">
        <v>3.9</v>
      </c>
      <c r="R115" s="2">
        <f t="shared" si="1"/>
        <v>4</v>
      </c>
      <c r="S115" s="2"/>
      <c r="T115" s="2">
        <f t="shared" si="2"/>
        <v>26</v>
      </c>
      <c r="U115" s="2">
        <v>1.3</v>
      </c>
      <c r="V115" s="2"/>
      <c r="W115" s="2">
        <v>26</v>
      </c>
      <c r="X115" s="2">
        <v>2.7</v>
      </c>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row>
    <row r="116" spans="1:105" x14ac:dyDescent="0.3">
      <c r="A116" s="2"/>
      <c r="B116" s="2"/>
      <c r="C116" s="2"/>
      <c r="D116" s="2"/>
      <c r="E116" s="2"/>
      <c r="F116" s="2"/>
      <c r="G116" s="2"/>
      <c r="H116" s="2"/>
      <c r="I116" s="2"/>
      <c r="J116" s="2"/>
      <c r="K116" s="2"/>
      <c r="L116" s="2"/>
      <c r="M116" s="2"/>
      <c r="N116" s="2">
        <v>10</v>
      </c>
      <c r="O116" s="2">
        <f>O115-1</f>
        <v>3</v>
      </c>
      <c r="P116" s="2"/>
      <c r="Q116" s="2">
        <v>4</v>
      </c>
      <c r="R116" s="2">
        <f>R115-1</f>
        <v>3</v>
      </c>
      <c r="S116" s="2"/>
      <c r="T116" s="2">
        <f t="shared" si="2"/>
        <v>27</v>
      </c>
      <c r="U116" s="2">
        <v>1.3</v>
      </c>
      <c r="V116" s="2"/>
      <c r="W116" s="2">
        <v>27</v>
      </c>
      <c r="X116" s="2">
        <v>2.6</v>
      </c>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row>
    <row r="117" spans="1:105" x14ac:dyDescent="0.3">
      <c r="A117" s="2"/>
      <c r="B117" s="2"/>
      <c r="C117" s="2"/>
      <c r="D117" s="2"/>
      <c r="E117" s="2"/>
      <c r="F117" s="2"/>
      <c r="G117" s="2"/>
      <c r="H117" s="2"/>
      <c r="I117" s="2"/>
      <c r="J117" s="2"/>
      <c r="K117" s="2"/>
      <c r="L117" s="2"/>
      <c r="M117" s="2"/>
      <c r="N117" s="2">
        <v>10</v>
      </c>
      <c r="O117" s="2">
        <f t="shared" si="0"/>
        <v>2</v>
      </c>
      <c r="P117" s="2"/>
      <c r="Q117" s="2">
        <v>4</v>
      </c>
      <c r="R117" s="2">
        <f t="shared" si="1"/>
        <v>2</v>
      </c>
      <c r="S117" s="2"/>
      <c r="T117" s="2">
        <f t="shared" si="2"/>
        <v>28</v>
      </c>
      <c r="U117" s="2">
        <v>1.2</v>
      </c>
      <c r="V117" s="2"/>
      <c r="W117" s="2">
        <v>28</v>
      </c>
      <c r="X117" s="2">
        <v>2.5</v>
      </c>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row>
    <row r="118" spans="1:105" x14ac:dyDescent="0.3">
      <c r="A118" s="2"/>
      <c r="B118" s="2"/>
      <c r="C118" s="2"/>
      <c r="D118" s="2"/>
      <c r="E118" s="2"/>
      <c r="F118" s="2"/>
      <c r="G118" s="2"/>
      <c r="H118" s="2"/>
      <c r="I118" s="2"/>
      <c r="J118" s="2"/>
      <c r="K118" s="2"/>
      <c r="L118" s="2"/>
      <c r="M118" s="2"/>
      <c r="N118" s="2">
        <v>10</v>
      </c>
      <c r="O118" s="2">
        <f t="shared" si="0"/>
        <v>1</v>
      </c>
      <c r="P118" s="2"/>
      <c r="Q118" s="2">
        <v>4</v>
      </c>
      <c r="R118" s="2">
        <f t="shared" si="1"/>
        <v>1</v>
      </c>
      <c r="S118" s="2"/>
      <c r="T118" s="2">
        <f t="shared" si="2"/>
        <v>29</v>
      </c>
      <c r="U118" s="2">
        <v>1.2</v>
      </c>
      <c r="V118" s="2"/>
      <c r="W118" s="2">
        <v>29</v>
      </c>
      <c r="X118" s="2">
        <v>2.4</v>
      </c>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row>
    <row r="119" spans="1:105" x14ac:dyDescent="0.3">
      <c r="A119" s="2"/>
      <c r="B119" s="2"/>
      <c r="C119" s="2"/>
      <c r="D119" s="2"/>
      <c r="E119" s="2"/>
      <c r="F119" s="2"/>
      <c r="G119" s="2"/>
      <c r="H119" s="2"/>
      <c r="I119" s="2"/>
      <c r="J119" s="2"/>
      <c r="K119" s="2"/>
      <c r="L119" s="2"/>
      <c r="M119" s="2"/>
      <c r="N119" s="2">
        <v>10</v>
      </c>
      <c r="O119" s="2">
        <f t="shared" si="0"/>
        <v>0</v>
      </c>
      <c r="P119" s="2"/>
      <c r="Q119" s="2">
        <v>4</v>
      </c>
      <c r="R119" s="2">
        <f t="shared" si="1"/>
        <v>0</v>
      </c>
      <c r="S119" s="2"/>
      <c r="T119" s="2">
        <f t="shared" si="2"/>
        <v>30</v>
      </c>
      <c r="U119" s="2">
        <v>1.2</v>
      </c>
      <c r="V119" s="2"/>
      <c r="W119" s="2">
        <v>30</v>
      </c>
      <c r="X119" s="2">
        <v>2.2999999999999998</v>
      </c>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row>
    <row r="120" spans="1:105"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row>
    <row r="121" spans="1:105"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row>
    <row r="122" spans="1:105"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row>
    <row r="123" spans="1:105"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row>
    <row r="124" spans="1:105"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row>
    <row r="125" spans="1:105"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row>
    <row r="126" spans="1:105"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row>
    <row r="127" spans="1:105"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row>
    <row r="128" spans="1:105"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row>
    <row r="129" spans="1:105"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row>
    <row r="130" spans="1:105"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row>
    <row r="131" spans="1:105"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row>
    <row r="132" spans="1:105"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row>
    <row r="133" spans="1:105"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row>
    <row r="134" spans="1:105"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row>
    <row r="135" spans="1:105"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row>
    <row r="136" spans="1:105"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row>
    <row r="137" spans="1:105"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row>
    <row r="138" spans="1:105"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row>
    <row r="139" spans="1:105"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row>
    <row r="140" spans="1:105"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row>
    <row r="141" spans="1:105" x14ac:dyDescent="0.3">
      <c r="A141" s="2"/>
      <c r="B141" s="2"/>
      <c r="C141" s="2"/>
      <c r="D141" s="2"/>
      <c r="E141" s="2"/>
      <c r="F141" s="2"/>
      <c r="G141" s="2"/>
      <c r="H141" s="2"/>
      <c r="I141" s="2"/>
      <c r="J141" s="2"/>
      <c r="K141" s="2"/>
      <c r="L141" s="2"/>
      <c r="M141" s="2"/>
      <c r="N141" s="2"/>
      <c r="O141" s="2"/>
      <c r="P141" s="2"/>
      <c r="Q141" s="2"/>
      <c r="R141" s="2"/>
      <c r="S141" s="2"/>
      <c r="T141" s="2"/>
      <c r="U141" s="6"/>
      <c r="V141" s="2"/>
      <c r="W141" s="2"/>
      <c r="X141" s="2"/>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row>
    <row r="142" spans="1:105"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6"/>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row>
    <row r="143" spans="1:105"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6"/>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row>
    <row r="144" spans="1:105" x14ac:dyDescent="0.3">
      <c r="A144" s="2"/>
      <c r="B144" s="2"/>
      <c r="C144" s="2"/>
      <c r="D144" s="2"/>
      <c r="E144" s="2"/>
      <c r="F144" s="2"/>
      <c r="G144" s="2"/>
      <c r="H144" s="2"/>
      <c r="I144" s="2"/>
      <c r="J144" s="2"/>
      <c r="K144" s="2"/>
      <c r="L144" s="2"/>
      <c r="M144" s="2"/>
      <c r="N144" s="2"/>
      <c r="O144" s="2"/>
      <c r="P144" s="2"/>
      <c r="Q144" s="2"/>
      <c r="R144" s="2"/>
      <c r="S144" s="2"/>
      <c r="T144" s="2"/>
      <c r="U144" s="6"/>
      <c r="V144" s="2"/>
      <c r="W144" s="2"/>
      <c r="X144" s="2"/>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row>
    <row r="145" spans="1:105" x14ac:dyDescent="0.3">
      <c r="A145" s="2"/>
      <c r="B145" s="2"/>
      <c r="C145" s="2"/>
      <c r="D145" s="2"/>
      <c r="E145" s="2"/>
      <c r="F145" s="2"/>
      <c r="G145" s="2"/>
      <c r="H145" s="2"/>
      <c r="I145" s="2"/>
      <c r="J145" s="2"/>
      <c r="K145" s="2"/>
      <c r="L145" s="2"/>
      <c r="M145" s="2"/>
      <c r="N145" s="2"/>
      <c r="O145" s="2"/>
      <c r="P145" s="2"/>
      <c r="Q145" s="2"/>
      <c r="R145" s="2"/>
      <c r="S145" s="2"/>
      <c r="T145" s="2"/>
      <c r="U145" s="6"/>
      <c r="V145" s="2"/>
      <c r="W145" s="2"/>
      <c r="X145" s="2"/>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row>
    <row r="146" spans="1:105" x14ac:dyDescent="0.3">
      <c r="A146" s="2"/>
      <c r="B146" s="2"/>
      <c r="C146" s="2"/>
      <c r="D146" s="2"/>
      <c r="E146" s="2"/>
      <c r="F146" s="2"/>
      <c r="G146" s="2"/>
      <c r="H146" s="2"/>
      <c r="I146" s="2"/>
      <c r="J146" s="2"/>
      <c r="K146" s="2"/>
      <c r="L146" s="2"/>
      <c r="M146" s="2"/>
      <c r="N146" s="2"/>
      <c r="O146" s="2"/>
      <c r="P146" s="2"/>
      <c r="Q146" s="2"/>
      <c r="R146" s="2"/>
      <c r="S146" s="2"/>
      <c r="T146" s="2"/>
      <c r="U146" s="6"/>
      <c r="V146" s="2"/>
      <c r="W146" s="2"/>
      <c r="X146" s="2"/>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row>
    <row r="147" spans="1:105" x14ac:dyDescent="0.3">
      <c r="A147" s="2"/>
      <c r="B147" s="2"/>
      <c r="C147" s="2"/>
      <c r="D147" s="2"/>
      <c r="E147" s="2"/>
      <c r="F147" s="2"/>
      <c r="G147" s="2"/>
      <c r="H147" s="2"/>
      <c r="I147" s="2"/>
      <c r="J147" s="2"/>
      <c r="K147" s="2"/>
      <c r="L147" s="2"/>
      <c r="M147" s="2"/>
      <c r="N147" s="2"/>
      <c r="O147" s="2"/>
      <c r="P147" s="2"/>
      <c r="Q147" s="2"/>
      <c r="R147" s="2"/>
      <c r="S147" s="2"/>
      <c r="T147" s="2"/>
      <c r="U147" s="6"/>
      <c r="V147" s="2"/>
      <c r="W147" s="2"/>
      <c r="X147" s="6"/>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row>
    <row r="148" spans="1:105" x14ac:dyDescent="0.3">
      <c r="A148" s="2"/>
      <c r="B148" s="2"/>
      <c r="C148" s="2"/>
      <c r="D148" s="2"/>
      <c r="E148" s="2"/>
      <c r="F148" s="2"/>
      <c r="G148" s="2"/>
      <c r="H148" s="2"/>
      <c r="I148" s="2"/>
      <c r="J148" s="2"/>
      <c r="K148" s="2"/>
      <c r="L148" s="2"/>
      <c r="M148" s="2"/>
      <c r="N148" s="2"/>
      <c r="O148" s="2"/>
      <c r="P148" s="2"/>
      <c r="Q148" s="2"/>
      <c r="R148" s="2"/>
      <c r="S148" s="2"/>
      <c r="T148" s="2"/>
      <c r="U148" s="6"/>
      <c r="V148" s="2"/>
      <c r="W148" s="2"/>
      <c r="X148" s="6"/>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row>
    <row r="149" spans="1:105" x14ac:dyDescent="0.3">
      <c r="A149" s="2"/>
      <c r="B149" s="2"/>
      <c r="C149" s="2"/>
      <c r="D149" s="2"/>
      <c r="E149" s="2"/>
      <c r="F149" s="2"/>
      <c r="G149" s="2"/>
      <c r="H149" s="2"/>
      <c r="I149" s="2"/>
      <c r="J149" s="2"/>
      <c r="K149" s="2"/>
      <c r="L149" s="2"/>
      <c r="M149" s="2"/>
      <c r="N149" s="2"/>
      <c r="O149" s="2"/>
      <c r="P149" s="2"/>
      <c r="Q149" s="2"/>
      <c r="R149" s="2"/>
      <c r="S149" s="2"/>
      <c r="T149" s="2"/>
      <c r="U149" s="6"/>
      <c r="V149" s="2"/>
      <c r="W149" s="2"/>
      <c r="X149" s="6"/>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row>
    <row r="150" spans="1:105" x14ac:dyDescent="0.3">
      <c r="A150" s="2"/>
      <c r="B150" s="2"/>
      <c r="C150" s="2"/>
      <c r="D150" s="2"/>
      <c r="E150" s="2"/>
      <c r="F150" s="2"/>
      <c r="G150" s="2"/>
      <c r="H150" s="2"/>
      <c r="I150" s="2"/>
      <c r="J150" s="2"/>
      <c r="K150" s="2"/>
      <c r="L150" s="2"/>
      <c r="M150" s="2"/>
      <c r="N150" s="2"/>
      <c r="O150" s="2"/>
      <c r="P150" s="2"/>
      <c r="Q150" s="2"/>
      <c r="R150" s="2"/>
      <c r="S150" s="2"/>
      <c r="T150" s="2"/>
      <c r="U150" s="6"/>
      <c r="V150" s="2"/>
      <c r="W150" s="2"/>
      <c r="X150" s="6"/>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row>
    <row r="151" spans="1:105" x14ac:dyDescent="0.3">
      <c r="A151" s="2"/>
      <c r="B151" s="2"/>
      <c r="C151" s="2"/>
      <c r="D151" s="2"/>
      <c r="E151" s="2"/>
      <c r="F151" s="2"/>
      <c r="G151" s="2"/>
      <c r="H151" s="2"/>
      <c r="I151" s="2"/>
      <c r="J151" s="2"/>
      <c r="K151" s="2"/>
      <c r="L151" s="2"/>
      <c r="M151" s="2"/>
      <c r="N151" s="2"/>
      <c r="O151" s="2"/>
      <c r="P151" s="2"/>
      <c r="Q151" s="2"/>
      <c r="R151" s="2"/>
      <c r="S151" s="2"/>
      <c r="T151" s="2"/>
      <c r="U151" s="6"/>
      <c r="V151" s="2"/>
      <c r="W151" s="2"/>
      <c r="X151" s="6"/>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row>
    <row r="152" spans="1:105" x14ac:dyDescent="0.3">
      <c r="A152" s="2"/>
      <c r="B152" s="2"/>
      <c r="C152" s="2"/>
      <c r="D152" s="2"/>
      <c r="E152" s="2"/>
      <c r="F152" s="2"/>
      <c r="G152" s="2"/>
      <c r="H152" s="2"/>
      <c r="I152" s="2"/>
      <c r="J152" s="2"/>
      <c r="K152" s="2"/>
      <c r="L152" s="2"/>
      <c r="M152" s="2"/>
      <c r="N152" s="2"/>
      <c r="O152" s="2"/>
      <c r="P152" s="2"/>
      <c r="Q152" s="2"/>
      <c r="R152" s="2"/>
      <c r="S152" s="2"/>
      <c r="T152" s="2"/>
      <c r="U152" s="6"/>
      <c r="V152" s="2"/>
      <c r="W152" s="2"/>
      <c r="X152" s="6"/>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row>
    <row r="153" spans="1:105" x14ac:dyDescent="0.3">
      <c r="A153" s="2"/>
      <c r="B153" s="2"/>
      <c r="C153" s="2"/>
      <c r="D153" s="2"/>
      <c r="E153" s="2"/>
      <c r="F153" s="2"/>
      <c r="G153" s="2"/>
      <c r="H153" s="2"/>
      <c r="I153" s="2"/>
      <c r="J153" s="2"/>
      <c r="K153" s="2"/>
      <c r="L153" s="2"/>
      <c r="M153" s="2"/>
      <c r="N153" s="2"/>
      <c r="O153" s="2"/>
      <c r="P153" s="2"/>
      <c r="Q153" s="2"/>
      <c r="R153" s="2"/>
      <c r="S153" s="2"/>
      <c r="T153" s="2"/>
      <c r="U153" s="6"/>
      <c r="V153" s="2"/>
      <c r="W153" s="2"/>
      <c r="X153" s="6"/>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row>
    <row r="154" spans="1:105"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6"/>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row>
    <row r="155" spans="1:105"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6"/>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row>
    <row r="156" spans="1:105"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row>
    <row r="157" spans="1:105"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row>
    <row r="158" spans="1:105"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row>
    <row r="159" spans="1:105"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row>
    <row r="160" spans="1:105"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row>
    <row r="161" spans="1:105"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row>
    <row r="162" spans="1:105"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row>
    <row r="163" spans="1:105"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row>
    <row r="164" spans="1:105"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row>
    <row r="165" spans="1:105"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row>
    <row r="166" spans="1:105"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row>
    <row r="167" spans="1:105"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row>
    <row r="168" spans="1:105"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row>
    <row r="169" spans="1:105"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row>
    <row r="170" spans="1:105"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row>
    <row r="171" spans="1:105"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40"/>
      <c r="Z171" s="40"/>
      <c r="AA171" s="40"/>
      <c r="AB171" s="40"/>
      <c r="AC171" s="40"/>
      <c r="AD171" s="40"/>
      <c r="AE171" s="40"/>
      <c r="AF171" s="40"/>
      <c r="AG171" s="40"/>
      <c r="AH171" s="40"/>
      <c r="AI171" s="40"/>
      <c r="AJ171" s="40"/>
    </row>
    <row r="172" spans="1:105"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40"/>
      <c r="Z172" s="40"/>
      <c r="AA172" s="40"/>
      <c r="AB172" s="40"/>
      <c r="AC172" s="40"/>
      <c r="AD172" s="40"/>
      <c r="AE172" s="40"/>
      <c r="AF172" s="40"/>
      <c r="AG172" s="40"/>
      <c r="AH172" s="40"/>
      <c r="AI172" s="40"/>
      <c r="AJ172" s="40"/>
    </row>
    <row r="173" spans="1:105"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40"/>
      <c r="Z173" s="40"/>
      <c r="AA173" s="40"/>
      <c r="AB173" s="40"/>
      <c r="AC173" s="40"/>
      <c r="AD173" s="40"/>
      <c r="AE173" s="40"/>
      <c r="AF173" s="40"/>
      <c r="AG173" s="40"/>
      <c r="AH173" s="40"/>
      <c r="AI173" s="40"/>
      <c r="AJ173" s="40"/>
    </row>
    <row r="174" spans="1:105"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40"/>
      <c r="Z174" s="40"/>
      <c r="AA174" s="40"/>
      <c r="AB174" s="40"/>
      <c r="AC174" s="40"/>
      <c r="AD174" s="40"/>
      <c r="AE174" s="40"/>
      <c r="AF174" s="40"/>
      <c r="AG174" s="40"/>
      <c r="AH174" s="40"/>
      <c r="AI174" s="40"/>
      <c r="AJ174" s="40"/>
    </row>
    <row r="175" spans="1:105"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40"/>
      <c r="Z175" s="40"/>
      <c r="AA175" s="40"/>
      <c r="AB175" s="40"/>
      <c r="AC175" s="40"/>
      <c r="AD175" s="40"/>
      <c r="AE175" s="40"/>
      <c r="AF175" s="40"/>
      <c r="AG175" s="40"/>
      <c r="AH175" s="40"/>
      <c r="AI175" s="40"/>
      <c r="AJ175" s="40"/>
    </row>
    <row r="176" spans="1:105"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40"/>
      <c r="Z176" s="40"/>
      <c r="AA176" s="40"/>
      <c r="AB176" s="40"/>
      <c r="AC176" s="40"/>
      <c r="AD176" s="40"/>
      <c r="AE176" s="40"/>
      <c r="AF176" s="40"/>
      <c r="AG176" s="40"/>
      <c r="AH176" s="40"/>
      <c r="AI176" s="40"/>
      <c r="AJ176" s="40"/>
    </row>
    <row r="177" spans="1:3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40"/>
      <c r="Z177" s="40"/>
      <c r="AA177" s="40"/>
      <c r="AB177" s="40"/>
      <c r="AC177" s="40"/>
      <c r="AD177" s="40"/>
      <c r="AE177" s="40"/>
      <c r="AF177" s="40"/>
      <c r="AG177" s="40"/>
      <c r="AH177" s="40"/>
      <c r="AI177" s="40"/>
      <c r="AJ177" s="40"/>
    </row>
    <row r="178" spans="1:3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40"/>
      <c r="Z178" s="40"/>
      <c r="AA178" s="40"/>
      <c r="AB178" s="40"/>
      <c r="AC178" s="40"/>
      <c r="AD178" s="40"/>
      <c r="AE178" s="40"/>
      <c r="AF178" s="40"/>
      <c r="AG178" s="40"/>
      <c r="AH178" s="40"/>
      <c r="AI178" s="40"/>
      <c r="AJ178" s="40"/>
    </row>
    <row r="179" spans="1:3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40"/>
      <c r="Z179" s="40"/>
      <c r="AA179" s="40"/>
      <c r="AB179" s="40"/>
      <c r="AC179" s="40"/>
      <c r="AD179" s="40"/>
      <c r="AE179" s="40"/>
      <c r="AF179" s="40"/>
      <c r="AG179" s="40"/>
      <c r="AH179" s="40"/>
      <c r="AI179" s="40"/>
      <c r="AJ179" s="40"/>
    </row>
    <row r="180" spans="1:3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40"/>
      <c r="Z180" s="40"/>
      <c r="AA180" s="40"/>
      <c r="AB180" s="40"/>
      <c r="AC180" s="40"/>
      <c r="AD180" s="40"/>
      <c r="AE180" s="40"/>
      <c r="AF180" s="40"/>
      <c r="AG180" s="40"/>
      <c r="AH180" s="40"/>
      <c r="AI180" s="40"/>
      <c r="AJ180" s="40"/>
    </row>
    <row r="181" spans="1:3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40"/>
      <c r="Z181" s="40"/>
      <c r="AA181" s="40"/>
      <c r="AB181" s="40"/>
      <c r="AC181" s="40"/>
      <c r="AD181" s="40"/>
      <c r="AE181" s="40"/>
      <c r="AF181" s="40"/>
      <c r="AG181" s="40"/>
      <c r="AH181" s="40"/>
      <c r="AI181" s="40"/>
      <c r="AJ181" s="40"/>
    </row>
    <row r="182" spans="1:3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40"/>
      <c r="Z182" s="40"/>
      <c r="AA182" s="40"/>
      <c r="AB182" s="40"/>
      <c r="AC182" s="40"/>
      <c r="AD182" s="40"/>
      <c r="AE182" s="40"/>
      <c r="AF182" s="40"/>
      <c r="AG182" s="40"/>
      <c r="AH182" s="40"/>
      <c r="AI182" s="40"/>
      <c r="AJ182" s="40"/>
    </row>
    <row r="183" spans="1:3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40"/>
      <c r="Z183" s="40"/>
      <c r="AA183" s="40"/>
      <c r="AB183" s="40"/>
      <c r="AC183" s="40"/>
      <c r="AD183" s="40"/>
      <c r="AE183" s="40"/>
      <c r="AF183" s="40"/>
      <c r="AG183" s="40"/>
      <c r="AH183" s="40"/>
      <c r="AI183" s="40"/>
      <c r="AJ183" s="40"/>
    </row>
    <row r="184" spans="1:3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40"/>
      <c r="Z184" s="40"/>
      <c r="AA184" s="40"/>
      <c r="AB184" s="40"/>
      <c r="AC184" s="40"/>
      <c r="AD184" s="40"/>
      <c r="AE184" s="40"/>
      <c r="AF184" s="40"/>
      <c r="AG184" s="40"/>
      <c r="AH184" s="40"/>
      <c r="AI184" s="40"/>
      <c r="AJ184" s="40"/>
    </row>
    <row r="185" spans="1:3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40"/>
      <c r="Z185" s="40"/>
      <c r="AA185" s="40"/>
      <c r="AB185" s="40"/>
      <c r="AC185" s="40"/>
      <c r="AD185" s="40"/>
      <c r="AE185" s="40"/>
      <c r="AF185" s="40"/>
      <c r="AG185" s="40"/>
      <c r="AH185" s="40"/>
      <c r="AI185" s="40"/>
      <c r="AJ185" s="40"/>
    </row>
    <row r="186" spans="1:3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40"/>
      <c r="Z186" s="40"/>
      <c r="AA186" s="40"/>
      <c r="AB186" s="40"/>
      <c r="AC186" s="40"/>
      <c r="AD186" s="40"/>
      <c r="AE186" s="40"/>
      <c r="AF186" s="40"/>
      <c r="AG186" s="40"/>
      <c r="AH186" s="40"/>
      <c r="AI186" s="40"/>
      <c r="AJ186" s="40"/>
    </row>
    <row r="187" spans="1:3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40"/>
      <c r="Z187" s="40"/>
      <c r="AA187" s="40"/>
      <c r="AB187" s="40"/>
      <c r="AC187" s="40"/>
      <c r="AD187" s="40"/>
      <c r="AE187" s="40"/>
      <c r="AF187" s="40"/>
      <c r="AG187" s="40"/>
      <c r="AH187" s="40"/>
      <c r="AI187" s="40"/>
      <c r="AJ187" s="40"/>
    </row>
    <row r="188" spans="1:3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40"/>
      <c r="Z188" s="40"/>
      <c r="AA188" s="40"/>
      <c r="AB188" s="40"/>
      <c r="AC188" s="40"/>
      <c r="AD188" s="40"/>
      <c r="AE188" s="40"/>
      <c r="AF188" s="40"/>
      <c r="AG188" s="40"/>
      <c r="AH188" s="40"/>
      <c r="AI188" s="40"/>
      <c r="AJ188" s="40"/>
    </row>
    <row r="189" spans="1:3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40"/>
      <c r="Z189" s="40"/>
      <c r="AA189" s="40"/>
      <c r="AB189" s="40"/>
      <c r="AC189" s="40"/>
      <c r="AD189" s="40"/>
      <c r="AE189" s="40"/>
      <c r="AF189" s="40"/>
      <c r="AG189" s="40"/>
      <c r="AH189" s="40"/>
      <c r="AI189" s="40"/>
      <c r="AJ189" s="40"/>
    </row>
    <row r="190" spans="1:3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40"/>
      <c r="Z190" s="40"/>
      <c r="AA190" s="40"/>
      <c r="AB190" s="40"/>
      <c r="AC190" s="40"/>
      <c r="AD190" s="40"/>
      <c r="AE190" s="40"/>
      <c r="AF190" s="40"/>
      <c r="AG190" s="40"/>
      <c r="AH190" s="40"/>
      <c r="AI190" s="40"/>
      <c r="AJ190" s="40"/>
    </row>
    <row r="191" spans="1:3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40"/>
      <c r="Z191" s="40"/>
      <c r="AA191" s="40"/>
      <c r="AB191" s="40"/>
      <c r="AC191" s="40"/>
      <c r="AD191" s="40"/>
      <c r="AE191" s="40"/>
      <c r="AF191" s="40"/>
      <c r="AG191" s="40"/>
      <c r="AH191" s="40"/>
      <c r="AI191" s="40"/>
      <c r="AJ191" s="40"/>
    </row>
    <row r="192" spans="1:3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40"/>
      <c r="Z192" s="40"/>
      <c r="AA192" s="40"/>
      <c r="AB192" s="40"/>
      <c r="AC192" s="40"/>
      <c r="AD192" s="40"/>
      <c r="AE192" s="40"/>
      <c r="AF192" s="40"/>
      <c r="AG192" s="40"/>
      <c r="AH192" s="40"/>
      <c r="AI192" s="40"/>
      <c r="AJ192" s="40"/>
    </row>
    <row r="193" spans="1:3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40"/>
      <c r="Z193" s="40"/>
      <c r="AA193" s="40"/>
      <c r="AB193" s="40"/>
      <c r="AC193" s="40"/>
      <c r="AD193" s="40"/>
      <c r="AE193" s="40"/>
      <c r="AF193" s="40"/>
      <c r="AG193" s="40"/>
      <c r="AH193" s="40"/>
      <c r="AI193" s="40"/>
      <c r="AJ193" s="40"/>
    </row>
    <row r="194" spans="1:36" x14ac:dyDescent="0.3">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row>
    <row r="195" spans="1:36" x14ac:dyDescent="0.3">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row>
    <row r="196" spans="1:36" x14ac:dyDescent="0.3">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row>
    <row r="197" spans="1:36" x14ac:dyDescent="0.3">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row>
    <row r="198" spans="1:36" x14ac:dyDescent="0.3">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row>
    <row r="199" spans="1:36" x14ac:dyDescent="0.3">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row>
    <row r="200" spans="1:36" x14ac:dyDescent="0.3">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row>
    <row r="201" spans="1:36" x14ac:dyDescent="0.3">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row>
    <row r="202" spans="1:36" x14ac:dyDescent="0.3">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row>
    <row r="203" spans="1:36" x14ac:dyDescent="0.3">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row>
    <row r="204" spans="1:36" x14ac:dyDescent="0.3">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row>
    <row r="205" spans="1:36" x14ac:dyDescent="0.3">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row>
    <row r="206" spans="1:36" x14ac:dyDescent="0.3">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row>
    <row r="207" spans="1:36" x14ac:dyDescent="0.3">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row>
    <row r="208" spans="1:36" x14ac:dyDescent="0.3">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row>
    <row r="209" spans="1:36" x14ac:dyDescent="0.3">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row>
    <row r="210" spans="1:36" x14ac:dyDescent="0.3">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row>
    <row r="211" spans="1:36" x14ac:dyDescent="0.3">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row>
    <row r="212" spans="1:36" x14ac:dyDescent="0.3">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row>
    <row r="213" spans="1:36" x14ac:dyDescent="0.3">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row>
    <row r="214" spans="1:36" x14ac:dyDescent="0.3">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row>
    <row r="215" spans="1:36" x14ac:dyDescent="0.3">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row>
    <row r="216" spans="1:36" x14ac:dyDescent="0.3">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row>
    <row r="217" spans="1:36" x14ac:dyDescent="0.3">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row>
    <row r="218" spans="1:36" x14ac:dyDescent="0.3">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row>
    <row r="219" spans="1:36" x14ac:dyDescent="0.3">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row>
    <row r="220" spans="1:36" x14ac:dyDescent="0.3">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row>
    <row r="221" spans="1:36" x14ac:dyDescent="0.3">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row>
    <row r="222" spans="1:36" x14ac:dyDescent="0.3">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row>
    <row r="223" spans="1:36" x14ac:dyDescent="0.3">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row>
    <row r="224" spans="1:36" x14ac:dyDescent="0.3">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row>
    <row r="225" spans="1:36" x14ac:dyDescent="0.3">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row>
    <row r="226" spans="1:36" x14ac:dyDescent="0.3">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row>
    <row r="227" spans="1:36" x14ac:dyDescent="0.3">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row>
    <row r="228" spans="1:36" x14ac:dyDescent="0.3">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row>
    <row r="229" spans="1:36" x14ac:dyDescent="0.3">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row>
    <row r="230" spans="1:36" x14ac:dyDescent="0.3">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row>
    <row r="231" spans="1:36" x14ac:dyDescent="0.3">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row>
    <row r="232" spans="1:36" x14ac:dyDescent="0.3">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row>
    <row r="233" spans="1:36" x14ac:dyDescent="0.3">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row>
    <row r="234" spans="1:36" x14ac:dyDescent="0.3">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row>
    <row r="235" spans="1:36" x14ac:dyDescent="0.3">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row>
    <row r="236" spans="1:36" x14ac:dyDescent="0.3">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row>
    <row r="237" spans="1:36" x14ac:dyDescent="0.3">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row>
    <row r="238" spans="1:36" x14ac:dyDescent="0.3">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row>
    <row r="239" spans="1:36" x14ac:dyDescent="0.3">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row>
    <row r="240" spans="1:36" x14ac:dyDescent="0.3">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row>
    <row r="241" spans="1:36" x14ac:dyDescent="0.3">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row>
    <row r="242" spans="1:36" x14ac:dyDescent="0.3">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row>
    <row r="243" spans="1:36" x14ac:dyDescent="0.3">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row>
    <row r="244" spans="1:36" x14ac:dyDescent="0.3">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row>
    <row r="245" spans="1:36" x14ac:dyDescent="0.3">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row>
    <row r="246" spans="1:36" x14ac:dyDescent="0.3">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row>
    <row r="247" spans="1:36" x14ac:dyDescent="0.3">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row>
    <row r="248" spans="1:36" x14ac:dyDescent="0.3">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row>
    <row r="249" spans="1:36" x14ac:dyDescent="0.3">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row>
    <row r="250" spans="1:36" x14ac:dyDescent="0.3">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row>
    <row r="251" spans="1:36" x14ac:dyDescent="0.3">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row>
    <row r="252" spans="1:36" x14ac:dyDescent="0.3">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row>
    <row r="253" spans="1:36" x14ac:dyDescent="0.3">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row>
    <row r="254" spans="1:36" x14ac:dyDescent="0.3">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row>
    <row r="255" spans="1:36" x14ac:dyDescent="0.3">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row>
    <row r="256" spans="1:36" x14ac:dyDescent="0.3">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row>
    <row r="257" spans="1:36" x14ac:dyDescent="0.3">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row>
    <row r="258" spans="1:36" x14ac:dyDescent="0.3">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row>
    <row r="259" spans="1:36" x14ac:dyDescent="0.3">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row>
    <row r="260" spans="1:36" x14ac:dyDescent="0.3">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row>
    <row r="261" spans="1:36" x14ac:dyDescent="0.3">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row>
    <row r="262" spans="1:36" x14ac:dyDescent="0.3">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row>
    <row r="263" spans="1:36" x14ac:dyDescent="0.3">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row>
    <row r="264" spans="1:36" x14ac:dyDescent="0.3">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row>
    <row r="265" spans="1:36" x14ac:dyDescent="0.3">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row>
    <row r="266" spans="1:36" x14ac:dyDescent="0.3">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row>
    <row r="267" spans="1:36" x14ac:dyDescent="0.3">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row>
    <row r="268" spans="1:36" x14ac:dyDescent="0.3">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row>
    <row r="269" spans="1:36" x14ac:dyDescent="0.3">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row>
    <row r="270" spans="1:36" x14ac:dyDescent="0.3">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row>
    <row r="271" spans="1:36" x14ac:dyDescent="0.3">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row>
    <row r="272" spans="1:36" x14ac:dyDescent="0.3">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row>
    <row r="273" spans="1:36" x14ac:dyDescent="0.3">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row>
    <row r="274" spans="1:36" x14ac:dyDescent="0.3">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row>
    <row r="275" spans="1:36" x14ac:dyDescent="0.3">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row>
    <row r="276" spans="1:36" x14ac:dyDescent="0.3">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row>
    <row r="277" spans="1:36" x14ac:dyDescent="0.3">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row>
    <row r="278" spans="1:36" x14ac:dyDescent="0.3">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row>
    <row r="279" spans="1:36" x14ac:dyDescent="0.3">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row>
    <row r="280" spans="1:36" x14ac:dyDescent="0.3">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row>
    <row r="281" spans="1:36" x14ac:dyDescent="0.3">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row>
    <row r="282" spans="1:36" x14ac:dyDescent="0.3">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row>
    <row r="283" spans="1:36" x14ac:dyDescent="0.3">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row>
    <row r="284" spans="1:36" x14ac:dyDescent="0.3">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row>
    <row r="285" spans="1:36" x14ac:dyDescent="0.3">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row>
    <row r="286" spans="1:36" x14ac:dyDescent="0.3">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row>
    <row r="287" spans="1:36" x14ac:dyDescent="0.3">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row>
    <row r="288" spans="1:36" x14ac:dyDescent="0.3">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row>
    <row r="289" spans="1:36" x14ac:dyDescent="0.3">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row>
    <row r="290" spans="1:36" x14ac:dyDescent="0.3">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row>
    <row r="291" spans="1:36" x14ac:dyDescent="0.3">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row>
    <row r="292" spans="1:36" x14ac:dyDescent="0.3">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row>
    <row r="293" spans="1:36" x14ac:dyDescent="0.3">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row>
    <row r="294" spans="1:36" x14ac:dyDescent="0.3">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row>
    <row r="295" spans="1:36" x14ac:dyDescent="0.3">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row>
    <row r="296" spans="1:36" x14ac:dyDescent="0.3">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row>
    <row r="297" spans="1:36" x14ac:dyDescent="0.3">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row>
    <row r="298" spans="1:36" x14ac:dyDescent="0.3">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row>
    <row r="299" spans="1:36" x14ac:dyDescent="0.3">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row>
    <row r="300" spans="1:36" x14ac:dyDescent="0.3">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row>
    <row r="301" spans="1:36" x14ac:dyDescent="0.3">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row>
    <row r="302" spans="1:36" x14ac:dyDescent="0.3">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row>
    <row r="303" spans="1:36" x14ac:dyDescent="0.3">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row>
    <row r="304" spans="1:36" x14ac:dyDescent="0.3">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row>
    <row r="305" spans="1:36" x14ac:dyDescent="0.3">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row>
    <row r="306" spans="1:36" x14ac:dyDescent="0.3">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row>
    <row r="307" spans="1:36" x14ac:dyDescent="0.3">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row>
    <row r="308" spans="1:36" x14ac:dyDescent="0.3">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row>
    <row r="309" spans="1:36" x14ac:dyDescent="0.3">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row>
    <row r="310" spans="1:36" x14ac:dyDescent="0.3">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row>
    <row r="311" spans="1:36" x14ac:dyDescent="0.3">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row>
    <row r="312" spans="1:36" x14ac:dyDescent="0.3">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row>
    <row r="313" spans="1:36" x14ac:dyDescent="0.3">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row>
    <row r="314" spans="1:36" x14ac:dyDescent="0.3">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row>
    <row r="315" spans="1:36" x14ac:dyDescent="0.3">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row>
    <row r="316" spans="1:36" x14ac:dyDescent="0.3">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row>
    <row r="317" spans="1:36" x14ac:dyDescent="0.3">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row>
    <row r="318" spans="1:36" x14ac:dyDescent="0.3">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row>
    <row r="319" spans="1:36" x14ac:dyDescent="0.3">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row>
    <row r="320" spans="1:36" x14ac:dyDescent="0.3">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row>
    <row r="321" spans="1:36" x14ac:dyDescent="0.3">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row>
    <row r="322" spans="1:36" x14ac:dyDescent="0.3">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row>
    <row r="323" spans="1:36" x14ac:dyDescent="0.3">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row>
    <row r="324" spans="1:36" x14ac:dyDescent="0.3">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row>
    <row r="325" spans="1:36" x14ac:dyDescent="0.3">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row>
    <row r="326" spans="1:36" x14ac:dyDescent="0.3">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row>
    <row r="327" spans="1:36" x14ac:dyDescent="0.3">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row>
    <row r="328" spans="1:36" x14ac:dyDescent="0.3">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row>
    <row r="329" spans="1:36" x14ac:dyDescent="0.3">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row>
    <row r="330" spans="1:36" x14ac:dyDescent="0.3">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row>
    <row r="331" spans="1:36" x14ac:dyDescent="0.3">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row>
    <row r="332" spans="1:36" x14ac:dyDescent="0.3">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row>
    <row r="333" spans="1:36" x14ac:dyDescent="0.3">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row>
    <row r="334" spans="1:36" x14ac:dyDescent="0.3">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row>
    <row r="335" spans="1:36" x14ac:dyDescent="0.3">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row>
    <row r="336" spans="1:36" x14ac:dyDescent="0.3">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row>
    <row r="337" spans="1:36" x14ac:dyDescent="0.3">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row>
    <row r="338" spans="1:36" x14ac:dyDescent="0.3">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row>
    <row r="339" spans="1:36" x14ac:dyDescent="0.3">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row>
    <row r="340" spans="1:36" x14ac:dyDescent="0.3">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row>
    <row r="341" spans="1:36" x14ac:dyDescent="0.3">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row>
    <row r="342" spans="1:36" x14ac:dyDescent="0.3">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row>
    <row r="343" spans="1:36" x14ac:dyDescent="0.3">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row>
    <row r="344" spans="1:36" x14ac:dyDescent="0.3">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row>
    <row r="345" spans="1:36" x14ac:dyDescent="0.3">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row>
    <row r="346" spans="1:36" x14ac:dyDescent="0.3">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row>
    <row r="347" spans="1:36" x14ac:dyDescent="0.3">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row>
    <row r="348" spans="1:36" x14ac:dyDescent="0.3">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row>
    <row r="349" spans="1:36" x14ac:dyDescent="0.3">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row>
    <row r="350" spans="1:36" x14ac:dyDescent="0.3">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row>
    <row r="351" spans="1:36" x14ac:dyDescent="0.3">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row>
    <row r="352" spans="1:36" x14ac:dyDescent="0.3">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row>
    <row r="353" spans="1:36" x14ac:dyDescent="0.3">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row>
    <row r="354" spans="1:36" x14ac:dyDescent="0.3">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row>
    <row r="355" spans="1:36" x14ac:dyDescent="0.3">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row>
    <row r="356" spans="1:36" x14ac:dyDescent="0.3">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row>
    <row r="357" spans="1:36" x14ac:dyDescent="0.3">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row>
    <row r="358" spans="1:36" x14ac:dyDescent="0.3">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row>
    <row r="359" spans="1:36" x14ac:dyDescent="0.3">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row>
    <row r="360" spans="1:36" x14ac:dyDescent="0.3">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row>
    <row r="361" spans="1:36" x14ac:dyDescent="0.3">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row>
    <row r="362" spans="1:36" x14ac:dyDescent="0.3">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row>
    <row r="363" spans="1:36" x14ac:dyDescent="0.3">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row>
    <row r="364" spans="1:36" x14ac:dyDescent="0.3">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row>
    <row r="365" spans="1:36" x14ac:dyDescent="0.3">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row>
    <row r="366" spans="1:36" x14ac:dyDescent="0.3">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row>
    <row r="367" spans="1:36" x14ac:dyDescent="0.3">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row>
    <row r="368" spans="1:36" x14ac:dyDescent="0.3">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row>
    <row r="369" spans="1:36" x14ac:dyDescent="0.3">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row>
    <row r="370" spans="1:36" x14ac:dyDescent="0.3">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row>
    <row r="371" spans="1:36" x14ac:dyDescent="0.3">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row>
    <row r="372" spans="1:36" x14ac:dyDescent="0.3">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row>
    <row r="373" spans="1:36" x14ac:dyDescent="0.3">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row>
    <row r="374" spans="1:36" x14ac:dyDescent="0.3">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row>
    <row r="375" spans="1:36" x14ac:dyDescent="0.3">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row>
    <row r="376" spans="1:36" x14ac:dyDescent="0.3">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row>
    <row r="377" spans="1:36" x14ac:dyDescent="0.3">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row>
    <row r="378" spans="1:36" x14ac:dyDescent="0.3">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row>
  </sheetData>
  <sheetProtection sheet="1" selectLockedCells="1"/>
  <autoFilter ref="W1:W111"/>
  <sortState ref="U89:U119">
    <sortCondition descending="1" ref="U89"/>
  </sortState>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I359"/>
  <sheetViews>
    <sheetView zoomScaleNormal="100" workbookViewId="0">
      <selection activeCell="B3" sqref="B3"/>
    </sheetView>
  </sheetViews>
  <sheetFormatPr defaultColWidth="9.109375" defaultRowHeight="14.4" x14ac:dyDescent="0.3"/>
  <cols>
    <col min="1" max="1" width="9.109375" style="9"/>
    <col min="2" max="2" width="47.33203125" style="9" bestFit="1" customWidth="1"/>
    <col min="3" max="3" width="56.109375" style="9" customWidth="1"/>
    <col min="4" max="16384" width="9.109375" style="9"/>
  </cols>
  <sheetData>
    <row r="2" spans="2:139" ht="23.4" x14ac:dyDescent="0.45">
      <c r="B2" s="42" t="s">
        <v>3</v>
      </c>
      <c r="C2" s="42" t="s">
        <v>33</v>
      </c>
    </row>
    <row r="3" spans="2:139" ht="23.4" x14ac:dyDescent="0.45">
      <c r="B3" s="13">
        <v>5</v>
      </c>
      <c r="C3" s="55">
        <f>IF(B3&lt;1,"Ramp time cannot be lower than 1 ms",IF(B3&gt;=100,"Choose a ramp time below 100 ms",((B3-0.6263)/0.0156)))</f>
        <v>280.36538461538464</v>
      </c>
    </row>
    <row r="4" spans="2:139" x14ac:dyDescent="0.3">
      <c r="EH4" s="51"/>
      <c r="EI4" s="51"/>
    </row>
    <row r="5" spans="2:139" x14ac:dyDescent="0.3">
      <c r="EH5" s="51"/>
      <c r="EI5" s="51"/>
    </row>
    <row r="6" spans="2:139" x14ac:dyDescent="0.3">
      <c r="EH6" s="51"/>
      <c r="EI6" s="51"/>
    </row>
    <row r="7" spans="2:139" x14ac:dyDescent="0.3">
      <c r="EH7" s="51"/>
      <c r="EI7" s="51"/>
    </row>
    <row r="8" spans="2:139" x14ac:dyDescent="0.3">
      <c r="EH8" s="51"/>
      <c r="EI8" s="51"/>
    </row>
    <row r="9" spans="2:139" x14ac:dyDescent="0.3">
      <c r="EH9" s="51"/>
      <c r="EI9" s="51"/>
    </row>
    <row r="10" spans="2:139" x14ac:dyDescent="0.3">
      <c r="EH10" s="51"/>
      <c r="EI10" s="51"/>
    </row>
    <row r="11" spans="2:139" x14ac:dyDescent="0.3">
      <c r="EH11" s="51"/>
      <c r="EI11" s="51"/>
    </row>
    <row r="12" spans="2:139" x14ac:dyDescent="0.3">
      <c r="EH12" s="51"/>
      <c r="EI12" s="51"/>
    </row>
    <row r="13" spans="2:139" x14ac:dyDescent="0.3">
      <c r="EH13" s="51"/>
      <c r="EI13" s="51"/>
    </row>
    <row r="14" spans="2:139" x14ac:dyDescent="0.3">
      <c r="EH14" s="51"/>
      <c r="EI14" s="51"/>
    </row>
    <row r="15" spans="2:139" x14ac:dyDescent="0.3">
      <c r="EH15" s="51"/>
      <c r="EI15" s="51"/>
    </row>
    <row r="16" spans="2:139" x14ac:dyDescent="0.3">
      <c r="EH16" s="51"/>
      <c r="EI16" s="51"/>
    </row>
    <row r="17" spans="138:139" x14ac:dyDescent="0.3">
      <c r="EH17" s="51"/>
      <c r="EI17" s="51"/>
    </row>
    <row r="18" spans="138:139" x14ac:dyDescent="0.3">
      <c r="EH18" s="51"/>
      <c r="EI18" s="51"/>
    </row>
    <row r="19" spans="138:139" x14ac:dyDescent="0.3">
      <c r="EH19" s="51"/>
      <c r="EI19" s="51"/>
    </row>
    <row r="20" spans="138:139" x14ac:dyDescent="0.3">
      <c r="EH20" s="51"/>
      <c r="EI20" s="51"/>
    </row>
    <row r="21" spans="138:139" x14ac:dyDescent="0.3">
      <c r="EH21" s="51"/>
      <c r="EI21" s="51"/>
    </row>
    <row r="22" spans="138:139" x14ac:dyDescent="0.3">
      <c r="EH22" s="51"/>
      <c r="EI22" s="51"/>
    </row>
    <row r="23" spans="138:139" x14ac:dyDescent="0.3">
      <c r="EH23" s="51"/>
      <c r="EI23" s="51"/>
    </row>
    <row r="24" spans="138:139" x14ac:dyDescent="0.3">
      <c r="EH24" s="51"/>
      <c r="EI24" s="51"/>
    </row>
    <row r="25" spans="138:139" x14ac:dyDescent="0.3">
      <c r="EH25" s="51"/>
      <c r="EI25" s="51"/>
    </row>
    <row r="26" spans="138:139" x14ac:dyDescent="0.3">
      <c r="EH26" s="51"/>
      <c r="EI26" s="51"/>
    </row>
    <row r="27" spans="138:139" x14ac:dyDescent="0.3">
      <c r="EH27" s="51"/>
      <c r="EI27" s="51"/>
    </row>
    <row r="28" spans="138:139" x14ac:dyDescent="0.3">
      <c r="EH28" s="51"/>
      <c r="EI28" s="51"/>
    </row>
    <row r="29" spans="138:139" x14ac:dyDescent="0.3">
      <c r="EH29" s="51"/>
      <c r="EI29" s="51"/>
    </row>
    <row r="30" spans="138:139" x14ac:dyDescent="0.3">
      <c r="EH30" s="51"/>
      <c r="EI30" s="51"/>
    </row>
    <row r="31" spans="138:139" x14ac:dyDescent="0.3">
      <c r="EH31" s="51"/>
      <c r="EI31" s="51"/>
    </row>
    <row r="32" spans="138:139" x14ac:dyDescent="0.3">
      <c r="EH32" s="51"/>
      <c r="EI32" s="51"/>
    </row>
    <row r="33" spans="138:139" x14ac:dyDescent="0.3">
      <c r="EH33" s="51"/>
      <c r="EI33" s="51"/>
    </row>
    <row r="34" spans="138:139" x14ac:dyDescent="0.3">
      <c r="EH34" s="51"/>
      <c r="EI34" s="51"/>
    </row>
    <row r="35" spans="138:139" x14ac:dyDescent="0.3">
      <c r="EH35" s="51"/>
      <c r="EI35" s="51"/>
    </row>
    <row r="36" spans="138:139" x14ac:dyDescent="0.3">
      <c r="EH36" s="51"/>
      <c r="EI36" s="51"/>
    </row>
    <row r="37" spans="138:139" x14ac:dyDescent="0.3">
      <c r="EH37" s="51"/>
      <c r="EI37" s="51"/>
    </row>
    <row r="38" spans="138:139" x14ac:dyDescent="0.3">
      <c r="EH38" s="51"/>
      <c r="EI38" s="51"/>
    </row>
    <row r="39" spans="138:139" x14ac:dyDescent="0.3">
      <c r="EH39" s="51"/>
      <c r="EI39" s="51"/>
    </row>
    <row r="40" spans="138:139" x14ac:dyDescent="0.3">
      <c r="EH40" s="51"/>
      <c r="EI40" s="51"/>
    </row>
    <row r="41" spans="138:139" x14ac:dyDescent="0.3">
      <c r="EH41" s="51"/>
      <c r="EI41" s="51"/>
    </row>
    <row r="42" spans="138:139" x14ac:dyDescent="0.3">
      <c r="EH42" s="51"/>
      <c r="EI42" s="51"/>
    </row>
    <row r="43" spans="138:139" x14ac:dyDescent="0.3">
      <c r="EH43" s="51"/>
      <c r="EI43" s="51"/>
    </row>
    <row r="44" spans="138:139" x14ac:dyDescent="0.3">
      <c r="EH44" s="51"/>
      <c r="EI44" s="51"/>
    </row>
    <row r="45" spans="138:139" x14ac:dyDescent="0.3">
      <c r="EH45" s="51"/>
      <c r="EI45" s="51"/>
    </row>
    <row r="46" spans="138:139" x14ac:dyDescent="0.3">
      <c r="EH46" s="51"/>
      <c r="EI46" s="51"/>
    </row>
    <row r="47" spans="138:139" x14ac:dyDescent="0.3">
      <c r="EH47" s="51"/>
      <c r="EI47" s="51"/>
    </row>
    <row r="48" spans="138:139" x14ac:dyDescent="0.3">
      <c r="EH48" s="51"/>
      <c r="EI48" s="51"/>
    </row>
    <row r="49" spans="138:139" x14ac:dyDescent="0.3">
      <c r="EH49" s="51"/>
      <c r="EI49" s="51"/>
    </row>
    <row r="50" spans="138:139" x14ac:dyDescent="0.3">
      <c r="EH50" s="51"/>
      <c r="EI50" s="51"/>
    </row>
    <row r="51" spans="138:139" x14ac:dyDescent="0.3">
      <c r="EH51" s="51"/>
      <c r="EI51" s="51"/>
    </row>
    <row r="52" spans="138:139" x14ac:dyDescent="0.3">
      <c r="EH52" s="51"/>
      <c r="EI52" s="51"/>
    </row>
    <row r="53" spans="138:139" x14ac:dyDescent="0.3">
      <c r="EH53" s="51"/>
      <c r="EI53" s="51"/>
    </row>
    <row r="54" spans="138:139" x14ac:dyDescent="0.3">
      <c r="EH54" s="51"/>
      <c r="EI54" s="51"/>
    </row>
    <row r="55" spans="138:139" x14ac:dyDescent="0.3">
      <c r="EH55" s="51"/>
      <c r="EI55" s="51"/>
    </row>
    <row r="56" spans="138:139" x14ac:dyDescent="0.3">
      <c r="EH56" s="51"/>
      <c r="EI56" s="51"/>
    </row>
    <row r="57" spans="138:139" x14ac:dyDescent="0.3">
      <c r="EH57" s="51"/>
      <c r="EI57" s="51"/>
    </row>
    <row r="58" spans="138:139" x14ac:dyDescent="0.3">
      <c r="EH58" s="51"/>
      <c r="EI58" s="51"/>
    </row>
    <row r="59" spans="138:139" x14ac:dyDescent="0.3">
      <c r="EH59" s="51"/>
      <c r="EI59" s="51"/>
    </row>
    <row r="60" spans="138:139" x14ac:dyDescent="0.3">
      <c r="EH60" s="51"/>
      <c r="EI60" s="51"/>
    </row>
    <row r="61" spans="138:139" x14ac:dyDescent="0.3">
      <c r="EH61" s="51"/>
      <c r="EI61" s="51"/>
    </row>
    <row r="62" spans="138:139" x14ac:dyDescent="0.3">
      <c r="EH62" s="51"/>
      <c r="EI62" s="51"/>
    </row>
    <row r="63" spans="138:139" x14ac:dyDescent="0.3">
      <c r="EH63" s="51"/>
      <c r="EI63" s="51"/>
    </row>
    <row r="64" spans="138:139" x14ac:dyDescent="0.3">
      <c r="EH64" s="51"/>
      <c r="EI64" s="51"/>
    </row>
    <row r="65" spans="138:139" x14ac:dyDescent="0.3">
      <c r="EH65" s="51"/>
      <c r="EI65" s="51"/>
    </row>
    <row r="66" spans="138:139" x14ac:dyDescent="0.3">
      <c r="EH66" s="51"/>
      <c r="EI66" s="51"/>
    </row>
    <row r="67" spans="138:139" x14ac:dyDescent="0.3">
      <c r="EH67" s="51"/>
      <c r="EI67" s="51"/>
    </row>
    <row r="68" spans="138:139" x14ac:dyDescent="0.3">
      <c r="EH68" s="51"/>
      <c r="EI68" s="51"/>
    </row>
    <row r="69" spans="138:139" x14ac:dyDescent="0.3">
      <c r="EH69" s="51"/>
      <c r="EI69" s="51"/>
    </row>
    <row r="70" spans="138:139" x14ac:dyDescent="0.3">
      <c r="EH70" s="51"/>
      <c r="EI70" s="51"/>
    </row>
    <row r="71" spans="138:139" x14ac:dyDescent="0.3">
      <c r="EH71" s="51"/>
      <c r="EI71" s="51"/>
    </row>
    <row r="72" spans="138:139" x14ac:dyDescent="0.3">
      <c r="EH72" s="51"/>
      <c r="EI72" s="51"/>
    </row>
    <row r="73" spans="138:139" x14ac:dyDescent="0.3">
      <c r="EH73" s="51"/>
      <c r="EI73" s="51"/>
    </row>
    <row r="74" spans="138:139" x14ac:dyDescent="0.3">
      <c r="EH74" s="51"/>
      <c r="EI74" s="51"/>
    </row>
    <row r="75" spans="138:139" x14ac:dyDescent="0.3">
      <c r="EH75" s="51"/>
      <c r="EI75" s="51"/>
    </row>
    <row r="76" spans="138:139" x14ac:dyDescent="0.3">
      <c r="EH76" s="51"/>
      <c r="EI76" s="51"/>
    </row>
    <row r="77" spans="138:139" x14ac:dyDescent="0.3">
      <c r="EH77" s="51"/>
      <c r="EI77" s="51"/>
    </row>
    <row r="78" spans="138:139" x14ac:dyDescent="0.3">
      <c r="EH78" s="51"/>
      <c r="EI78" s="51"/>
    </row>
    <row r="79" spans="138:139" x14ac:dyDescent="0.3">
      <c r="EH79" s="51"/>
      <c r="EI79" s="51"/>
    </row>
    <row r="80" spans="138:139" x14ac:dyDescent="0.3">
      <c r="EH80" s="51"/>
      <c r="EI80" s="51"/>
    </row>
    <row r="81" spans="138:139" x14ac:dyDescent="0.3">
      <c r="EH81" s="51"/>
      <c r="EI81" s="51"/>
    </row>
    <row r="82" spans="138:139" x14ac:dyDescent="0.3">
      <c r="EH82" s="51"/>
      <c r="EI82" s="51"/>
    </row>
    <row r="83" spans="138:139" x14ac:dyDescent="0.3">
      <c r="EH83" s="51"/>
      <c r="EI83" s="51"/>
    </row>
    <row r="84" spans="138:139" x14ac:dyDescent="0.3">
      <c r="EH84" s="51"/>
      <c r="EI84" s="51"/>
    </row>
    <row r="85" spans="138:139" x14ac:dyDescent="0.3">
      <c r="EH85" s="51"/>
      <c r="EI85" s="51"/>
    </row>
    <row r="86" spans="138:139" x14ac:dyDescent="0.3">
      <c r="EH86" s="51"/>
      <c r="EI86" s="51"/>
    </row>
    <row r="87" spans="138:139" x14ac:dyDescent="0.3">
      <c r="EH87" s="51"/>
      <c r="EI87" s="51"/>
    </row>
    <row r="88" spans="138:139" x14ac:dyDescent="0.3">
      <c r="EH88" s="51"/>
      <c r="EI88" s="51"/>
    </row>
    <row r="89" spans="138:139" x14ac:dyDescent="0.3">
      <c r="EH89" s="51"/>
      <c r="EI89" s="51"/>
    </row>
    <row r="90" spans="138:139" x14ac:dyDescent="0.3">
      <c r="EH90" s="51"/>
      <c r="EI90" s="51"/>
    </row>
    <row r="91" spans="138:139" x14ac:dyDescent="0.3">
      <c r="EH91" s="51"/>
      <c r="EI91" s="51"/>
    </row>
    <row r="92" spans="138:139" x14ac:dyDescent="0.3">
      <c r="EH92" s="51"/>
      <c r="EI92" s="51"/>
    </row>
    <row r="93" spans="138:139" x14ac:dyDescent="0.3">
      <c r="EH93" s="51"/>
      <c r="EI93" s="51"/>
    </row>
    <row r="94" spans="138:139" x14ac:dyDescent="0.3">
      <c r="EH94" s="51"/>
      <c r="EI94" s="51"/>
    </row>
    <row r="95" spans="138:139" x14ac:dyDescent="0.3">
      <c r="EH95" s="51"/>
      <c r="EI95" s="51"/>
    </row>
    <row r="96" spans="138:139" x14ac:dyDescent="0.3">
      <c r="EH96" s="51"/>
      <c r="EI96" s="51"/>
    </row>
    <row r="97" spans="138:139" x14ac:dyDescent="0.3">
      <c r="EH97" s="51"/>
      <c r="EI97" s="51"/>
    </row>
    <row r="98" spans="138:139" x14ac:dyDescent="0.3">
      <c r="EH98" s="51"/>
      <c r="EI98" s="51"/>
    </row>
    <row r="99" spans="138:139" x14ac:dyDescent="0.3">
      <c r="EH99" s="51"/>
      <c r="EI99" s="51"/>
    </row>
    <row r="100" spans="138:139" x14ac:dyDescent="0.3">
      <c r="EH100" s="51"/>
      <c r="EI100" s="51"/>
    </row>
    <row r="101" spans="138:139" x14ac:dyDescent="0.3">
      <c r="EH101" s="51"/>
      <c r="EI101" s="51"/>
    </row>
    <row r="102" spans="138:139" x14ac:dyDescent="0.3">
      <c r="EH102" s="51"/>
      <c r="EI102" s="51"/>
    </row>
    <row r="103" spans="138:139" x14ac:dyDescent="0.3">
      <c r="EH103" s="51"/>
      <c r="EI103" s="51"/>
    </row>
    <row r="104" spans="138:139" x14ac:dyDescent="0.3">
      <c r="EH104" s="51"/>
      <c r="EI104" s="51"/>
    </row>
    <row r="105" spans="138:139" x14ac:dyDescent="0.3">
      <c r="EH105" s="51"/>
      <c r="EI105" s="51"/>
    </row>
    <row r="106" spans="138:139" x14ac:dyDescent="0.3">
      <c r="EH106" s="51"/>
      <c r="EI106" s="51"/>
    </row>
    <row r="107" spans="138:139" x14ac:dyDescent="0.3">
      <c r="EH107" s="51"/>
      <c r="EI107" s="51"/>
    </row>
    <row r="108" spans="138:139" x14ac:dyDescent="0.3">
      <c r="EH108" s="51"/>
      <c r="EI108" s="51"/>
    </row>
    <row r="109" spans="138:139" x14ac:dyDescent="0.3">
      <c r="EH109" s="51"/>
      <c r="EI109" s="51"/>
    </row>
    <row r="110" spans="138:139" x14ac:dyDescent="0.3">
      <c r="EH110" s="51"/>
      <c r="EI110" s="51"/>
    </row>
    <row r="111" spans="138:139" x14ac:dyDescent="0.3">
      <c r="EH111" s="51"/>
      <c r="EI111" s="51"/>
    </row>
    <row r="112" spans="138:139" x14ac:dyDescent="0.3">
      <c r="EH112" s="51"/>
      <c r="EI112" s="51"/>
    </row>
    <row r="113" spans="138:139" x14ac:dyDescent="0.3">
      <c r="EH113" s="51"/>
      <c r="EI113" s="51"/>
    </row>
    <row r="114" spans="138:139" x14ac:dyDescent="0.3">
      <c r="EH114" s="51"/>
      <c r="EI114" s="51"/>
    </row>
    <row r="115" spans="138:139" x14ac:dyDescent="0.3">
      <c r="EH115" s="51"/>
      <c r="EI115" s="51"/>
    </row>
    <row r="116" spans="138:139" x14ac:dyDescent="0.3">
      <c r="EH116" s="51"/>
      <c r="EI116" s="51"/>
    </row>
    <row r="117" spans="138:139" x14ac:dyDescent="0.3">
      <c r="EH117" s="51"/>
      <c r="EI117" s="51"/>
    </row>
    <row r="118" spans="138:139" x14ac:dyDescent="0.3">
      <c r="EH118" s="51"/>
      <c r="EI118" s="51"/>
    </row>
    <row r="119" spans="138:139" x14ac:dyDescent="0.3">
      <c r="EH119" s="51"/>
      <c r="EI119" s="51"/>
    </row>
    <row r="120" spans="138:139" x14ac:dyDescent="0.3">
      <c r="EH120" s="51"/>
      <c r="EI120" s="51"/>
    </row>
    <row r="121" spans="138:139" x14ac:dyDescent="0.3">
      <c r="EH121" s="51"/>
      <c r="EI121" s="51"/>
    </row>
    <row r="122" spans="138:139" x14ac:dyDescent="0.3">
      <c r="EH122" s="51"/>
      <c r="EI122" s="51"/>
    </row>
    <row r="123" spans="138:139" x14ac:dyDescent="0.3">
      <c r="EH123" s="51"/>
      <c r="EI123" s="51"/>
    </row>
    <row r="124" spans="138:139" x14ac:dyDescent="0.3">
      <c r="EH124" s="51"/>
      <c r="EI124" s="51"/>
    </row>
    <row r="125" spans="138:139" x14ac:dyDescent="0.3">
      <c r="EH125" s="51"/>
      <c r="EI125" s="51"/>
    </row>
    <row r="126" spans="138:139" x14ac:dyDescent="0.3">
      <c r="EH126" s="51"/>
      <c r="EI126" s="51"/>
    </row>
    <row r="127" spans="138:139" x14ac:dyDescent="0.3">
      <c r="EH127" s="51"/>
      <c r="EI127" s="51"/>
    </row>
    <row r="128" spans="138:139" x14ac:dyDescent="0.3">
      <c r="EH128" s="51"/>
      <c r="EI128" s="51"/>
    </row>
    <row r="129" spans="138:139" x14ac:dyDescent="0.3">
      <c r="EH129" s="51"/>
      <c r="EI129" s="51"/>
    </row>
    <row r="130" spans="138:139" x14ac:dyDescent="0.3">
      <c r="EH130" s="51"/>
      <c r="EI130" s="51"/>
    </row>
    <row r="131" spans="138:139" x14ac:dyDescent="0.3">
      <c r="EH131" s="51"/>
      <c r="EI131" s="51"/>
    </row>
    <row r="132" spans="138:139" x14ac:dyDescent="0.3">
      <c r="EH132" s="51"/>
      <c r="EI132" s="51"/>
    </row>
    <row r="133" spans="138:139" x14ac:dyDescent="0.3">
      <c r="EH133" s="51"/>
      <c r="EI133" s="51"/>
    </row>
    <row r="134" spans="138:139" x14ac:dyDescent="0.3">
      <c r="EH134" s="51"/>
      <c r="EI134" s="51"/>
    </row>
    <row r="135" spans="138:139" x14ac:dyDescent="0.3">
      <c r="EH135" s="51"/>
      <c r="EI135" s="51"/>
    </row>
    <row r="136" spans="138:139" x14ac:dyDescent="0.3">
      <c r="EH136" s="51"/>
      <c r="EI136" s="51"/>
    </row>
    <row r="137" spans="138:139" x14ac:dyDescent="0.3">
      <c r="EH137" s="51"/>
      <c r="EI137" s="51"/>
    </row>
    <row r="138" spans="138:139" x14ac:dyDescent="0.3">
      <c r="EH138" s="51"/>
      <c r="EI138" s="51"/>
    </row>
    <row r="139" spans="138:139" x14ac:dyDescent="0.3">
      <c r="EH139" s="51"/>
      <c r="EI139" s="51"/>
    </row>
    <row r="140" spans="138:139" x14ac:dyDescent="0.3">
      <c r="EH140" s="51"/>
      <c r="EI140" s="51"/>
    </row>
    <row r="141" spans="138:139" x14ac:dyDescent="0.3">
      <c r="EH141" s="51"/>
      <c r="EI141" s="51"/>
    </row>
    <row r="142" spans="138:139" x14ac:dyDescent="0.3">
      <c r="EH142" s="51"/>
      <c r="EI142" s="51"/>
    </row>
    <row r="143" spans="138:139" x14ac:dyDescent="0.3">
      <c r="EH143" s="51"/>
      <c r="EI143" s="51"/>
    </row>
    <row r="144" spans="138:139" x14ac:dyDescent="0.3">
      <c r="EH144" s="51"/>
      <c r="EI144" s="51"/>
    </row>
    <row r="145" spans="138:139" x14ac:dyDescent="0.3">
      <c r="EH145" s="51"/>
      <c r="EI145" s="51"/>
    </row>
    <row r="146" spans="138:139" x14ac:dyDescent="0.3">
      <c r="EH146" s="51"/>
      <c r="EI146" s="51"/>
    </row>
    <row r="147" spans="138:139" x14ac:dyDescent="0.3">
      <c r="EH147" s="51"/>
      <c r="EI147" s="51"/>
    </row>
    <row r="148" spans="138:139" x14ac:dyDescent="0.3">
      <c r="EH148" s="51"/>
      <c r="EI148" s="51"/>
    </row>
    <row r="149" spans="138:139" x14ac:dyDescent="0.3">
      <c r="EH149" s="51"/>
      <c r="EI149" s="51"/>
    </row>
    <row r="150" spans="138:139" x14ac:dyDescent="0.3">
      <c r="EH150" s="51"/>
      <c r="EI150" s="51"/>
    </row>
    <row r="151" spans="138:139" x14ac:dyDescent="0.3">
      <c r="EH151" s="51"/>
      <c r="EI151" s="51"/>
    </row>
    <row r="152" spans="138:139" x14ac:dyDescent="0.3">
      <c r="EH152" s="51"/>
      <c r="EI152" s="51"/>
    </row>
    <row r="153" spans="138:139" x14ac:dyDescent="0.3">
      <c r="EH153" s="51"/>
      <c r="EI153" s="51"/>
    </row>
    <row r="154" spans="138:139" x14ac:dyDescent="0.3">
      <c r="EH154" s="51"/>
      <c r="EI154" s="51"/>
    </row>
    <row r="155" spans="138:139" x14ac:dyDescent="0.3">
      <c r="EH155" s="51"/>
      <c r="EI155" s="51"/>
    </row>
    <row r="156" spans="138:139" x14ac:dyDescent="0.3">
      <c r="EH156" s="51"/>
      <c r="EI156" s="51"/>
    </row>
    <row r="157" spans="138:139" x14ac:dyDescent="0.3">
      <c r="EH157" s="51"/>
      <c r="EI157" s="51"/>
    </row>
    <row r="158" spans="138:139" x14ac:dyDescent="0.3">
      <c r="EH158" s="51"/>
      <c r="EI158" s="51"/>
    </row>
    <row r="159" spans="138:139" x14ac:dyDescent="0.3">
      <c r="EH159" s="51"/>
      <c r="EI159" s="51"/>
    </row>
    <row r="160" spans="138:139" x14ac:dyDescent="0.3">
      <c r="EH160" s="51"/>
      <c r="EI160" s="51"/>
    </row>
    <row r="161" spans="138:139" x14ac:dyDescent="0.3">
      <c r="EH161" s="51"/>
      <c r="EI161" s="51"/>
    </row>
    <row r="162" spans="138:139" x14ac:dyDescent="0.3">
      <c r="EH162" s="51"/>
      <c r="EI162" s="51"/>
    </row>
    <row r="163" spans="138:139" x14ac:dyDescent="0.3">
      <c r="EH163" s="51"/>
      <c r="EI163" s="51"/>
    </row>
    <row r="164" spans="138:139" x14ac:dyDescent="0.3">
      <c r="EH164" s="51"/>
      <c r="EI164" s="51"/>
    </row>
    <row r="165" spans="138:139" x14ac:dyDescent="0.3">
      <c r="EH165" s="51"/>
      <c r="EI165" s="51"/>
    </row>
    <row r="166" spans="138:139" x14ac:dyDescent="0.3">
      <c r="EH166" s="51"/>
      <c r="EI166" s="51"/>
    </row>
    <row r="167" spans="138:139" x14ac:dyDescent="0.3">
      <c r="EH167" s="51"/>
      <c r="EI167" s="51"/>
    </row>
    <row r="168" spans="138:139" x14ac:dyDescent="0.3">
      <c r="EH168" s="51"/>
      <c r="EI168" s="51"/>
    </row>
    <row r="169" spans="138:139" x14ac:dyDescent="0.3">
      <c r="EH169" s="51"/>
      <c r="EI169" s="51"/>
    </row>
    <row r="170" spans="138:139" x14ac:dyDescent="0.3">
      <c r="EH170" s="51"/>
      <c r="EI170" s="51"/>
    </row>
    <row r="171" spans="138:139" x14ac:dyDescent="0.3">
      <c r="EH171" s="51"/>
      <c r="EI171" s="51"/>
    </row>
    <row r="172" spans="138:139" x14ac:dyDescent="0.3">
      <c r="EH172" s="51"/>
      <c r="EI172" s="51"/>
    </row>
    <row r="173" spans="138:139" x14ac:dyDescent="0.3">
      <c r="EH173" s="51"/>
      <c r="EI173" s="51"/>
    </row>
    <row r="174" spans="138:139" x14ac:dyDescent="0.3">
      <c r="EH174" s="51"/>
      <c r="EI174" s="51"/>
    </row>
    <row r="175" spans="138:139" x14ac:dyDescent="0.3">
      <c r="EH175" s="51"/>
      <c r="EI175" s="51"/>
    </row>
    <row r="176" spans="138:139" x14ac:dyDescent="0.3">
      <c r="EH176" s="51"/>
      <c r="EI176" s="51"/>
    </row>
    <row r="177" spans="138:139" x14ac:dyDescent="0.3">
      <c r="EH177" s="51"/>
      <c r="EI177" s="51"/>
    </row>
    <row r="178" spans="138:139" x14ac:dyDescent="0.3">
      <c r="EH178" s="51"/>
      <c r="EI178" s="51"/>
    </row>
    <row r="179" spans="138:139" x14ac:dyDescent="0.3">
      <c r="EH179" s="51"/>
      <c r="EI179" s="51"/>
    </row>
    <row r="180" spans="138:139" x14ac:dyDescent="0.3">
      <c r="EH180" s="51"/>
      <c r="EI180" s="51"/>
    </row>
    <row r="181" spans="138:139" x14ac:dyDescent="0.3">
      <c r="EH181" s="51"/>
      <c r="EI181" s="51"/>
    </row>
    <row r="182" spans="138:139" x14ac:dyDescent="0.3">
      <c r="EH182" s="51"/>
      <c r="EI182" s="51"/>
    </row>
    <row r="183" spans="138:139" x14ac:dyDescent="0.3">
      <c r="EH183" s="51"/>
      <c r="EI183" s="51"/>
    </row>
    <row r="184" spans="138:139" x14ac:dyDescent="0.3">
      <c r="EH184" s="51"/>
      <c r="EI184" s="51"/>
    </row>
    <row r="185" spans="138:139" x14ac:dyDescent="0.3">
      <c r="EH185" s="51"/>
      <c r="EI185" s="51"/>
    </row>
    <row r="186" spans="138:139" x14ac:dyDescent="0.3">
      <c r="EH186" s="51"/>
      <c r="EI186" s="51"/>
    </row>
    <row r="187" spans="138:139" x14ac:dyDescent="0.3">
      <c r="EH187" s="51"/>
      <c r="EI187" s="51"/>
    </row>
    <row r="188" spans="138:139" x14ac:dyDescent="0.3">
      <c r="EH188" s="51"/>
      <c r="EI188" s="51"/>
    </row>
    <row r="189" spans="138:139" x14ac:dyDescent="0.3">
      <c r="EH189" s="51"/>
      <c r="EI189" s="51"/>
    </row>
    <row r="190" spans="138:139" x14ac:dyDescent="0.3">
      <c r="EH190" s="51"/>
      <c r="EI190" s="51"/>
    </row>
    <row r="191" spans="138:139" x14ac:dyDescent="0.3">
      <c r="EH191" s="51"/>
      <c r="EI191" s="51"/>
    </row>
    <row r="192" spans="138:139" x14ac:dyDescent="0.3">
      <c r="EH192" s="51"/>
      <c r="EI192" s="51"/>
    </row>
    <row r="193" spans="138:139" x14ac:dyDescent="0.3">
      <c r="EH193" s="51"/>
      <c r="EI193" s="51"/>
    </row>
    <row r="194" spans="138:139" x14ac:dyDescent="0.3">
      <c r="EH194" s="51"/>
      <c r="EI194" s="51"/>
    </row>
    <row r="195" spans="138:139" x14ac:dyDescent="0.3">
      <c r="EH195" s="51"/>
      <c r="EI195" s="51"/>
    </row>
    <row r="196" spans="138:139" x14ac:dyDescent="0.3">
      <c r="EH196" s="51"/>
      <c r="EI196" s="51"/>
    </row>
    <row r="197" spans="138:139" x14ac:dyDescent="0.3">
      <c r="EH197" s="51"/>
      <c r="EI197" s="51"/>
    </row>
    <row r="198" spans="138:139" x14ac:dyDescent="0.3">
      <c r="EH198" s="51"/>
      <c r="EI198" s="51"/>
    </row>
    <row r="199" spans="138:139" x14ac:dyDescent="0.3">
      <c r="EH199" s="51"/>
      <c r="EI199" s="51"/>
    </row>
    <row r="200" spans="138:139" x14ac:dyDescent="0.3">
      <c r="EH200" s="51"/>
      <c r="EI200" s="51"/>
    </row>
    <row r="201" spans="138:139" x14ac:dyDescent="0.3">
      <c r="EH201" s="51"/>
      <c r="EI201" s="51"/>
    </row>
    <row r="202" spans="138:139" x14ac:dyDescent="0.3">
      <c r="EH202" s="51"/>
      <c r="EI202" s="51"/>
    </row>
    <row r="203" spans="138:139" x14ac:dyDescent="0.3">
      <c r="EH203" s="51"/>
      <c r="EI203" s="51"/>
    </row>
    <row r="204" spans="138:139" x14ac:dyDescent="0.3">
      <c r="EH204" s="51"/>
      <c r="EI204" s="51"/>
    </row>
    <row r="205" spans="138:139" x14ac:dyDescent="0.3">
      <c r="EH205" s="51"/>
      <c r="EI205" s="51"/>
    </row>
    <row r="206" spans="138:139" x14ac:dyDescent="0.3">
      <c r="EH206" s="51"/>
      <c r="EI206" s="51"/>
    </row>
    <row r="207" spans="138:139" x14ac:dyDescent="0.3">
      <c r="EH207" s="51"/>
      <c r="EI207" s="51"/>
    </row>
    <row r="208" spans="138:139" x14ac:dyDescent="0.3">
      <c r="EH208" s="51"/>
      <c r="EI208" s="51"/>
    </row>
    <row r="209" spans="138:139" x14ac:dyDescent="0.3">
      <c r="EH209" s="51"/>
      <c r="EI209" s="51"/>
    </row>
    <row r="210" spans="138:139" x14ac:dyDescent="0.3">
      <c r="EH210" s="51"/>
      <c r="EI210" s="51"/>
    </row>
    <row r="211" spans="138:139" x14ac:dyDescent="0.3">
      <c r="EH211" s="51"/>
      <c r="EI211" s="51"/>
    </row>
    <row r="212" spans="138:139" x14ac:dyDescent="0.3">
      <c r="EH212" s="51"/>
      <c r="EI212" s="51"/>
    </row>
    <row r="213" spans="138:139" x14ac:dyDescent="0.3">
      <c r="EH213" s="51"/>
      <c r="EI213" s="51"/>
    </row>
    <row r="214" spans="138:139" x14ac:dyDescent="0.3">
      <c r="EH214" s="51"/>
      <c r="EI214" s="51"/>
    </row>
    <row r="215" spans="138:139" x14ac:dyDescent="0.3">
      <c r="EH215" s="51"/>
      <c r="EI215" s="51"/>
    </row>
    <row r="216" spans="138:139" x14ac:dyDescent="0.3">
      <c r="EH216" s="51"/>
      <c r="EI216" s="51"/>
    </row>
    <row r="217" spans="138:139" x14ac:dyDescent="0.3">
      <c r="EH217" s="51"/>
      <c r="EI217" s="51"/>
    </row>
    <row r="218" spans="138:139" x14ac:dyDescent="0.3">
      <c r="EH218" s="51"/>
      <c r="EI218" s="51"/>
    </row>
    <row r="219" spans="138:139" x14ac:dyDescent="0.3">
      <c r="EH219" s="51"/>
      <c r="EI219" s="51"/>
    </row>
    <row r="220" spans="138:139" x14ac:dyDescent="0.3">
      <c r="EH220" s="51"/>
      <c r="EI220" s="51"/>
    </row>
    <row r="221" spans="138:139" x14ac:dyDescent="0.3">
      <c r="EH221" s="51"/>
      <c r="EI221" s="51"/>
    </row>
    <row r="222" spans="138:139" x14ac:dyDescent="0.3">
      <c r="EH222" s="51"/>
      <c r="EI222" s="51"/>
    </row>
    <row r="223" spans="138:139" x14ac:dyDescent="0.3">
      <c r="EH223" s="51"/>
      <c r="EI223" s="51"/>
    </row>
    <row r="224" spans="138:139" x14ac:dyDescent="0.3">
      <c r="EH224" s="51"/>
      <c r="EI224" s="51"/>
    </row>
    <row r="225" spans="138:139" x14ac:dyDescent="0.3">
      <c r="EH225" s="51"/>
      <c r="EI225" s="51"/>
    </row>
    <row r="226" spans="138:139" x14ac:dyDescent="0.3">
      <c r="EH226" s="51"/>
      <c r="EI226" s="51"/>
    </row>
    <row r="227" spans="138:139" x14ac:dyDescent="0.3">
      <c r="EH227" s="51"/>
      <c r="EI227" s="51"/>
    </row>
    <row r="228" spans="138:139" x14ac:dyDescent="0.3">
      <c r="EH228" s="51"/>
      <c r="EI228" s="51"/>
    </row>
    <row r="229" spans="138:139" x14ac:dyDescent="0.3">
      <c r="EH229" s="51"/>
      <c r="EI229" s="51"/>
    </row>
    <row r="230" spans="138:139" x14ac:dyDescent="0.3">
      <c r="EH230" s="51"/>
      <c r="EI230" s="51"/>
    </row>
    <row r="231" spans="138:139" x14ac:dyDescent="0.3">
      <c r="EH231" s="51"/>
      <c r="EI231" s="51"/>
    </row>
    <row r="232" spans="138:139" x14ac:dyDescent="0.3">
      <c r="EH232" s="51"/>
      <c r="EI232" s="51"/>
    </row>
    <row r="233" spans="138:139" x14ac:dyDescent="0.3">
      <c r="EH233" s="51"/>
      <c r="EI233" s="51"/>
    </row>
    <row r="234" spans="138:139" x14ac:dyDescent="0.3">
      <c r="EH234" s="51"/>
      <c r="EI234" s="51"/>
    </row>
    <row r="235" spans="138:139" x14ac:dyDescent="0.3">
      <c r="EH235" s="51"/>
      <c r="EI235" s="51"/>
    </row>
    <row r="236" spans="138:139" x14ac:dyDescent="0.3">
      <c r="EH236" s="51"/>
      <c r="EI236" s="51"/>
    </row>
    <row r="237" spans="138:139" x14ac:dyDescent="0.3">
      <c r="EH237" s="51"/>
      <c r="EI237" s="51"/>
    </row>
    <row r="238" spans="138:139" x14ac:dyDescent="0.3">
      <c r="EH238" s="51"/>
      <c r="EI238" s="51"/>
    </row>
    <row r="239" spans="138:139" x14ac:dyDescent="0.3">
      <c r="EH239" s="51"/>
      <c r="EI239" s="51"/>
    </row>
    <row r="240" spans="138:139" x14ac:dyDescent="0.3">
      <c r="EH240" s="51"/>
      <c r="EI240" s="51"/>
    </row>
    <row r="241" spans="138:139" x14ac:dyDescent="0.3">
      <c r="EH241" s="51"/>
      <c r="EI241" s="51"/>
    </row>
    <row r="242" spans="138:139" x14ac:dyDescent="0.3">
      <c r="EH242" s="51"/>
      <c r="EI242" s="51"/>
    </row>
    <row r="243" spans="138:139" x14ac:dyDescent="0.3">
      <c r="EH243" s="51"/>
      <c r="EI243" s="51"/>
    </row>
    <row r="244" spans="138:139" x14ac:dyDescent="0.3">
      <c r="EH244" s="51"/>
      <c r="EI244" s="51"/>
    </row>
    <row r="245" spans="138:139" x14ac:dyDescent="0.3">
      <c r="EH245" s="51"/>
      <c r="EI245" s="51"/>
    </row>
    <row r="246" spans="138:139" x14ac:dyDescent="0.3">
      <c r="EH246" s="51"/>
      <c r="EI246" s="51"/>
    </row>
    <row r="247" spans="138:139" x14ac:dyDescent="0.3">
      <c r="EH247" s="51"/>
      <c r="EI247" s="51"/>
    </row>
    <row r="248" spans="138:139" x14ac:dyDescent="0.3">
      <c r="EH248" s="51"/>
      <c r="EI248" s="51"/>
    </row>
    <row r="249" spans="138:139" x14ac:dyDescent="0.3">
      <c r="EH249" s="51"/>
      <c r="EI249" s="51"/>
    </row>
    <row r="250" spans="138:139" x14ac:dyDescent="0.3">
      <c r="EH250" s="51"/>
      <c r="EI250" s="51"/>
    </row>
    <row r="251" spans="138:139" x14ac:dyDescent="0.3">
      <c r="EH251" s="51"/>
      <c r="EI251" s="51"/>
    </row>
    <row r="252" spans="138:139" x14ac:dyDescent="0.3">
      <c r="EH252" s="51"/>
      <c r="EI252" s="51"/>
    </row>
    <row r="253" spans="138:139" x14ac:dyDescent="0.3">
      <c r="EH253" s="51"/>
      <c r="EI253" s="51"/>
    </row>
    <row r="254" spans="138:139" x14ac:dyDescent="0.3">
      <c r="EH254" s="51"/>
      <c r="EI254" s="51"/>
    </row>
    <row r="255" spans="138:139" x14ac:dyDescent="0.3">
      <c r="EH255" s="51"/>
      <c r="EI255" s="51"/>
    </row>
    <row r="256" spans="138:139" x14ac:dyDescent="0.3">
      <c r="EH256" s="51"/>
      <c r="EI256" s="51"/>
    </row>
    <row r="257" spans="138:139" x14ac:dyDescent="0.3">
      <c r="EH257" s="51"/>
      <c r="EI257" s="51"/>
    </row>
    <row r="258" spans="138:139" x14ac:dyDescent="0.3">
      <c r="EH258" s="51"/>
      <c r="EI258" s="51"/>
    </row>
    <row r="259" spans="138:139" x14ac:dyDescent="0.3">
      <c r="EH259" s="51"/>
      <c r="EI259" s="51"/>
    </row>
    <row r="260" spans="138:139" x14ac:dyDescent="0.3">
      <c r="EH260" s="51"/>
      <c r="EI260" s="51"/>
    </row>
    <row r="261" spans="138:139" x14ac:dyDescent="0.3">
      <c r="EH261" s="51"/>
      <c r="EI261" s="51"/>
    </row>
    <row r="262" spans="138:139" x14ac:dyDescent="0.3">
      <c r="EH262" s="51"/>
      <c r="EI262" s="51"/>
    </row>
    <row r="263" spans="138:139" x14ac:dyDescent="0.3">
      <c r="EH263" s="51"/>
      <c r="EI263" s="51"/>
    </row>
    <row r="264" spans="138:139" x14ac:dyDescent="0.3">
      <c r="EH264" s="51"/>
      <c r="EI264" s="51"/>
    </row>
    <row r="265" spans="138:139" x14ac:dyDescent="0.3">
      <c r="EH265" s="51"/>
      <c r="EI265" s="51"/>
    </row>
    <row r="266" spans="138:139" x14ac:dyDescent="0.3">
      <c r="EH266" s="51"/>
      <c r="EI266" s="51"/>
    </row>
    <row r="267" spans="138:139" x14ac:dyDescent="0.3">
      <c r="EH267" s="51"/>
      <c r="EI267" s="51"/>
    </row>
    <row r="268" spans="138:139" x14ac:dyDescent="0.3">
      <c r="EH268" s="51"/>
      <c r="EI268" s="51"/>
    </row>
    <row r="269" spans="138:139" x14ac:dyDescent="0.3">
      <c r="EH269" s="51"/>
      <c r="EI269" s="51"/>
    </row>
    <row r="270" spans="138:139" x14ac:dyDescent="0.3">
      <c r="EH270" s="51"/>
      <c r="EI270" s="51"/>
    </row>
    <row r="271" spans="138:139" x14ac:dyDescent="0.3">
      <c r="EH271" s="51"/>
      <c r="EI271" s="51"/>
    </row>
    <row r="272" spans="138:139" x14ac:dyDescent="0.3">
      <c r="EH272" s="51"/>
      <c r="EI272" s="51"/>
    </row>
    <row r="273" spans="138:139" x14ac:dyDescent="0.3">
      <c r="EH273" s="51"/>
      <c r="EI273" s="51"/>
    </row>
    <row r="274" spans="138:139" x14ac:dyDescent="0.3">
      <c r="EH274" s="51"/>
      <c r="EI274" s="51"/>
    </row>
    <row r="275" spans="138:139" x14ac:dyDescent="0.3">
      <c r="EH275" s="51"/>
      <c r="EI275" s="51"/>
    </row>
    <row r="276" spans="138:139" x14ac:dyDescent="0.3">
      <c r="EH276" s="51"/>
      <c r="EI276" s="51"/>
    </row>
    <row r="277" spans="138:139" x14ac:dyDescent="0.3">
      <c r="EH277" s="51"/>
      <c r="EI277" s="51"/>
    </row>
    <row r="278" spans="138:139" x14ac:dyDescent="0.3">
      <c r="EH278" s="51"/>
      <c r="EI278" s="51"/>
    </row>
    <row r="279" spans="138:139" x14ac:dyDescent="0.3">
      <c r="EH279" s="51"/>
      <c r="EI279" s="51"/>
    </row>
    <row r="280" spans="138:139" x14ac:dyDescent="0.3">
      <c r="EH280" s="51"/>
      <c r="EI280" s="51"/>
    </row>
    <row r="281" spans="138:139" x14ac:dyDescent="0.3">
      <c r="EH281" s="51"/>
      <c r="EI281" s="51"/>
    </row>
    <row r="282" spans="138:139" x14ac:dyDescent="0.3">
      <c r="EH282" s="51"/>
      <c r="EI282" s="51"/>
    </row>
    <row r="283" spans="138:139" x14ac:dyDescent="0.3">
      <c r="EH283" s="51"/>
      <c r="EI283" s="51"/>
    </row>
    <row r="284" spans="138:139" x14ac:dyDescent="0.3">
      <c r="EH284" s="51"/>
      <c r="EI284" s="51"/>
    </row>
    <row r="285" spans="138:139" x14ac:dyDescent="0.3">
      <c r="EH285" s="51"/>
      <c r="EI285" s="51"/>
    </row>
    <row r="286" spans="138:139" x14ac:dyDescent="0.3">
      <c r="EH286" s="51"/>
      <c r="EI286" s="51"/>
    </row>
    <row r="287" spans="138:139" x14ac:dyDescent="0.3">
      <c r="EH287" s="51"/>
      <c r="EI287" s="51"/>
    </row>
    <row r="288" spans="138:139" x14ac:dyDescent="0.3">
      <c r="EH288" s="51"/>
      <c r="EI288" s="51"/>
    </row>
    <row r="289" spans="138:139" x14ac:dyDescent="0.3">
      <c r="EH289" s="51"/>
      <c r="EI289" s="51"/>
    </row>
    <row r="290" spans="138:139" x14ac:dyDescent="0.3">
      <c r="EH290" s="51"/>
      <c r="EI290" s="51"/>
    </row>
    <row r="291" spans="138:139" x14ac:dyDescent="0.3">
      <c r="EH291" s="51"/>
      <c r="EI291" s="51"/>
    </row>
    <row r="292" spans="138:139" x14ac:dyDescent="0.3">
      <c r="EH292" s="51"/>
      <c r="EI292" s="51"/>
    </row>
    <row r="293" spans="138:139" x14ac:dyDescent="0.3">
      <c r="EH293" s="51"/>
      <c r="EI293" s="51"/>
    </row>
    <row r="294" spans="138:139" x14ac:dyDescent="0.3">
      <c r="EH294" s="51"/>
      <c r="EI294" s="51"/>
    </row>
    <row r="295" spans="138:139" x14ac:dyDescent="0.3">
      <c r="EH295" s="51"/>
      <c r="EI295" s="51"/>
    </row>
    <row r="296" spans="138:139" x14ac:dyDescent="0.3">
      <c r="EH296" s="51"/>
      <c r="EI296" s="51"/>
    </row>
    <row r="297" spans="138:139" x14ac:dyDescent="0.3">
      <c r="EH297" s="51"/>
      <c r="EI297" s="51"/>
    </row>
    <row r="298" spans="138:139" x14ac:dyDescent="0.3">
      <c r="EH298" s="51"/>
      <c r="EI298" s="51"/>
    </row>
    <row r="299" spans="138:139" x14ac:dyDescent="0.3">
      <c r="EH299" s="51"/>
      <c r="EI299" s="51"/>
    </row>
    <row r="300" spans="138:139" x14ac:dyDescent="0.3">
      <c r="EH300" s="51"/>
      <c r="EI300" s="51"/>
    </row>
    <row r="301" spans="138:139" x14ac:dyDescent="0.3">
      <c r="EH301" s="51"/>
      <c r="EI301" s="51"/>
    </row>
    <row r="302" spans="138:139" x14ac:dyDescent="0.3">
      <c r="EH302" s="51"/>
      <c r="EI302" s="51"/>
    </row>
    <row r="303" spans="138:139" x14ac:dyDescent="0.3">
      <c r="EH303" s="51"/>
      <c r="EI303" s="51"/>
    </row>
    <row r="304" spans="138:139" x14ac:dyDescent="0.3">
      <c r="EH304" s="51"/>
      <c r="EI304" s="51"/>
    </row>
    <row r="305" spans="138:139" x14ac:dyDescent="0.3">
      <c r="EH305" s="51"/>
      <c r="EI305" s="51"/>
    </row>
    <row r="306" spans="138:139" x14ac:dyDescent="0.3">
      <c r="EH306" s="51"/>
      <c r="EI306" s="51"/>
    </row>
    <row r="307" spans="138:139" x14ac:dyDescent="0.3">
      <c r="EH307" s="51"/>
      <c r="EI307" s="51"/>
    </row>
    <row r="308" spans="138:139" x14ac:dyDescent="0.3">
      <c r="EH308" s="51"/>
      <c r="EI308" s="51"/>
    </row>
    <row r="309" spans="138:139" x14ac:dyDescent="0.3">
      <c r="EH309" s="51"/>
      <c r="EI309" s="51"/>
    </row>
    <row r="310" spans="138:139" x14ac:dyDescent="0.3">
      <c r="EH310" s="51"/>
      <c r="EI310" s="51"/>
    </row>
    <row r="311" spans="138:139" x14ac:dyDescent="0.3">
      <c r="EH311" s="51"/>
      <c r="EI311" s="51"/>
    </row>
    <row r="312" spans="138:139" x14ac:dyDescent="0.3">
      <c r="EH312" s="51"/>
      <c r="EI312" s="51"/>
    </row>
    <row r="313" spans="138:139" x14ac:dyDescent="0.3">
      <c r="EH313" s="51"/>
      <c r="EI313" s="51"/>
    </row>
    <row r="314" spans="138:139" x14ac:dyDescent="0.3">
      <c r="EH314" s="51"/>
      <c r="EI314" s="51"/>
    </row>
    <row r="315" spans="138:139" x14ac:dyDescent="0.3">
      <c r="EH315" s="51"/>
      <c r="EI315" s="51"/>
    </row>
    <row r="316" spans="138:139" x14ac:dyDescent="0.3">
      <c r="EH316" s="51"/>
      <c r="EI316" s="51"/>
    </row>
    <row r="317" spans="138:139" x14ac:dyDescent="0.3">
      <c r="EH317" s="51"/>
      <c r="EI317" s="51"/>
    </row>
    <row r="318" spans="138:139" x14ac:dyDescent="0.3">
      <c r="EH318" s="51"/>
      <c r="EI318" s="51"/>
    </row>
    <row r="319" spans="138:139" x14ac:dyDescent="0.3">
      <c r="EH319" s="51"/>
      <c r="EI319" s="51"/>
    </row>
    <row r="320" spans="138:139" x14ac:dyDescent="0.3">
      <c r="EH320" s="51"/>
      <c r="EI320" s="51"/>
    </row>
    <row r="321" spans="138:139" x14ac:dyDescent="0.3">
      <c r="EH321" s="51"/>
      <c r="EI321" s="51"/>
    </row>
    <row r="322" spans="138:139" x14ac:dyDescent="0.3">
      <c r="EH322" s="51"/>
      <c r="EI322" s="51"/>
    </row>
    <row r="323" spans="138:139" x14ac:dyDescent="0.3">
      <c r="EH323" s="51"/>
      <c r="EI323" s="51"/>
    </row>
    <row r="324" spans="138:139" x14ac:dyDescent="0.3">
      <c r="EH324" s="51"/>
      <c r="EI324" s="51"/>
    </row>
    <row r="325" spans="138:139" x14ac:dyDescent="0.3">
      <c r="EH325" s="51"/>
      <c r="EI325" s="51"/>
    </row>
    <row r="326" spans="138:139" x14ac:dyDescent="0.3">
      <c r="EH326" s="51"/>
      <c r="EI326" s="51"/>
    </row>
    <row r="327" spans="138:139" x14ac:dyDescent="0.3">
      <c r="EH327" s="51"/>
      <c r="EI327" s="51"/>
    </row>
    <row r="328" spans="138:139" x14ac:dyDescent="0.3">
      <c r="EH328" s="51"/>
      <c r="EI328" s="51"/>
    </row>
    <row r="329" spans="138:139" x14ac:dyDescent="0.3">
      <c r="EH329" s="51"/>
      <c r="EI329" s="51"/>
    </row>
    <row r="330" spans="138:139" x14ac:dyDescent="0.3">
      <c r="EH330" s="51"/>
      <c r="EI330" s="51"/>
    </row>
    <row r="331" spans="138:139" x14ac:dyDescent="0.3">
      <c r="EH331" s="51"/>
      <c r="EI331" s="51"/>
    </row>
    <row r="332" spans="138:139" x14ac:dyDescent="0.3">
      <c r="EH332" s="51"/>
      <c r="EI332" s="51"/>
    </row>
    <row r="333" spans="138:139" x14ac:dyDescent="0.3">
      <c r="EH333" s="51"/>
      <c r="EI333" s="51"/>
    </row>
    <row r="334" spans="138:139" x14ac:dyDescent="0.3">
      <c r="EH334" s="51"/>
      <c r="EI334" s="51"/>
    </row>
    <row r="335" spans="138:139" x14ac:dyDescent="0.3">
      <c r="EH335" s="51"/>
      <c r="EI335" s="51"/>
    </row>
    <row r="336" spans="138:139" x14ac:dyDescent="0.3">
      <c r="EH336" s="51"/>
      <c r="EI336" s="51"/>
    </row>
    <row r="337" spans="138:139" x14ac:dyDescent="0.3">
      <c r="EH337" s="51"/>
      <c r="EI337" s="51"/>
    </row>
    <row r="338" spans="138:139" x14ac:dyDescent="0.3">
      <c r="EH338" s="51"/>
      <c r="EI338" s="51"/>
    </row>
    <row r="339" spans="138:139" x14ac:dyDescent="0.3">
      <c r="EH339" s="51"/>
      <c r="EI339" s="51"/>
    </row>
    <row r="340" spans="138:139" x14ac:dyDescent="0.3">
      <c r="EH340" s="51"/>
      <c r="EI340" s="51"/>
    </row>
    <row r="341" spans="138:139" x14ac:dyDescent="0.3">
      <c r="EH341" s="51"/>
      <c r="EI341" s="51"/>
    </row>
    <row r="342" spans="138:139" x14ac:dyDescent="0.3">
      <c r="EH342" s="51"/>
      <c r="EI342" s="51"/>
    </row>
    <row r="343" spans="138:139" x14ac:dyDescent="0.3">
      <c r="EH343" s="51"/>
      <c r="EI343" s="51"/>
    </row>
    <row r="344" spans="138:139" x14ac:dyDescent="0.3">
      <c r="EH344" s="51"/>
      <c r="EI344" s="51"/>
    </row>
    <row r="345" spans="138:139" x14ac:dyDescent="0.3">
      <c r="EH345" s="51"/>
      <c r="EI345" s="51"/>
    </row>
    <row r="346" spans="138:139" x14ac:dyDescent="0.3">
      <c r="EH346" s="51"/>
      <c r="EI346" s="51"/>
    </row>
    <row r="347" spans="138:139" x14ac:dyDescent="0.3">
      <c r="EH347" s="51"/>
      <c r="EI347" s="51"/>
    </row>
    <row r="348" spans="138:139" x14ac:dyDescent="0.3">
      <c r="EH348" s="51"/>
      <c r="EI348" s="51"/>
    </row>
    <row r="349" spans="138:139" x14ac:dyDescent="0.3">
      <c r="EH349" s="51"/>
      <c r="EI349" s="51"/>
    </row>
    <row r="350" spans="138:139" x14ac:dyDescent="0.3">
      <c r="EH350" s="51"/>
      <c r="EI350" s="51"/>
    </row>
    <row r="351" spans="138:139" x14ac:dyDescent="0.3">
      <c r="EH351" s="51"/>
      <c r="EI351" s="51"/>
    </row>
    <row r="352" spans="138:139" x14ac:dyDescent="0.3">
      <c r="EH352" s="51"/>
      <c r="EI352" s="51"/>
    </row>
    <row r="353" spans="12:139" x14ac:dyDescent="0.3">
      <c r="EH353" s="51"/>
      <c r="EI353" s="51"/>
    </row>
    <row r="354" spans="12:139" x14ac:dyDescent="0.3">
      <c r="EH354" s="51"/>
      <c r="EI354" s="51"/>
    </row>
    <row r="355" spans="12:139" x14ac:dyDescent="0.3">
      <c r="EH355" s="51"/>
      <c r="EI355" s="51"/>
    </row>
    <row r="356" spans="12:139" x14ac:dyDescent="0.3">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1"/>
      <c r="AM356" s="51"/>
      <c r="AN356" s="51"/>
      <c r="AO356" s="51"/>
      <c r="AP356" s="51"/>
      <c r="AQ356" s="51"/>
      <c r="AR356" s="51"/>
      <c r="AS356" s="51"/>
      <c r="AT356" s="51"/>
      <c r="AU356" s="51"/>
      <c r="AV356" s="51"/>
      <c r="AW356" s="51"/>
      <c r="AX356" s="51"/>
      <c r="AY356" s="51"/>
      <c r="AZ356" s="51"/>
      <c r="BA356" s="51"/>
      <c r="BB356" s="51"/>
      <c r="BC356" s="51"/>
      <c r="BD356" s="51"/>
      <c r="BE356" s="51"/>
      <c r="BF356" s="51"/>
      <c r="BG356" s="51"/>
      <c r="BH356" s="51"/>
      <c r="BI356" s="51"/>
      <c r="BJ356" s="51"/>
      <c r="BK356" s="51"/>
      <c r="BL356" s="51"/>
      <c r="BM356" s="51"/>
      <c r="BN356" s="51"/>
      <c r="BO356" s="51"/>
      <c r="BP356" s="51"/>
      <c r="BQ356" s="51"/>
      <c r="BR356" s="51"/>
      <c r="BS356" s="51"/>
      <c r="BT356" s="51"/>
      <c r="BU356" s="51"/>
      <c r="BV356" s="51"/>
      <c r="BW356" s="51"/>
      <c r="BX356" s="51"/>
      <c r="BY356" s="51"/>
      <c r="BZ356" s="51"/>
      <c r="CA356" s="51"/>
      <c r="CB356" s="51"/>
      <c r="CC356" s="51"/>
      <c r="CD356" s="51"/>
      <c r="CE356" s="51"/>
      <c r="CF356" s="51"/>
      <c r="CG356" s="51"/>
      <c r="CH356" s="51"/>
      <c r="CI356" s="51"/>
      <c r="CJ356" s="51"/>
      <c r="CK356" s="51"/>
      <c r="CL356" s="51"/>
      <c r="CM356" s="51"/>
      <c r="CN356" s="51"/>
      <c r="CO356" s="51"/>
      <c r="CP356" s="51"/>
      <c r="CQ356" s="51"/>
      <c r="CR356" s="51"/>
      <c r="CS356" s="51"/>
      <c r="CT356" s="51"/>
      <c r="CU356" s="51"/>
      <c r="CV356" s="51"/>
      <c r="CW356" s="51"/>
      <c r="CX356" s="51"/>
      <c r="CY356" s="51"/>
      <c r="CZ356" s="51"/>
      <c r="DA356" s="51"/>
      <c r="DB356" s="51"/>
      <c r="DC356" s="51"/>
      <c r="DD356" s="51"/>
      <c r="DE356" s="51"/>
      <c r="DF356" s="51"/>
      <c r="DG356" s="51"/>
      <c r="DH356" s="51"/>
      <c r="DI356" s="51"/>
      <c r="DJ356" s="51"/>
      <c r="DK356" s="51"/>
      <c r="DL356" s="51"/>
      <c r="DM356" s="51"/>
      <c r="DN356" s="51"/>
      <c r="DO356" s="51"/>
      <c r="DP356" s="51"/>
      <c r="DQ356" s="51"/>
      <c r="DR356" s="51"/>
      <c r="DS356" s="51"/>
      <c r="DT356" s="51"/>
      <c r="DU356" s="51"/>
      <c r="DV356" s="51"/>
      <c r="DW356" s="51"/>
      <c r="DX356" s="51"/>
      <c r="DY356" s="51"/>
      <c r="DZ356" s="51"/>
      <c r="EA356" s="51"/>
      <c r="EB356" s="51"/>
      <c r="EC356" s="51"/>
      <c r="ED356" s="51"/>
      <c r="EE356" s="51"/>
      <c r="EF356" s="51"/>
      <c r="EG356" s="51"/>
      <c r="EH356" s="51"/>
      <c r="EI356" s="51"/>
    </row>
    <row r="357" spans="12:139" x14ac:dyDescent="0.3">
      <c r="L357" s="51"/>
      <c r="M357" s="51"/>
      <c r="N357" s="51"/>
      <c r="O357" s="51"/>
      <c r="P357" s="51"/>
      <c r="Q357" s="51"/>
      <c r="R357" s="51"/>
      <c r="S357" s="51"/>
      <c r="T357" s="51"/>
      <c r="U357" s="51"/>
      <c r="V357" s="51"/>
      <c r="W357" s="51"/>
      <c r="X357" s="51"/>
      <c r="Y357" s="51"/>
      <c r="Z357" s="51"/>
      <c r="AA357" s="51"/>
      <c r="AB357" s="51"/>
      <c r="AC357" s="51"/>
      <c r="AD357" s="51"/>
      <c r="AE357" s="51"/>
      <c r="AF357" s="51"/>
      <c r="AG357" s="51"/>
      <c r="AH357" s="51"/>
      <c r="AI357" s="51"/>
      <c r="AJ357" s="51"/>
      <c r="AK357" s="51"/>
      <c r="AL357" s="51"/>
      <c r="AM357" s="51"/>
      <c r="AN357" s="51"/>
      <c r="AO357" s="51"/>
      <c r="AP357" s="51"/>
      <c r="AQ357" s="51"/>
      <c r="AR357" s="51"/>
      <c r="AS357" s="51"/>
      <c r="AT357" s="51"/>
      <c r="AU357" s="51"/>
      <c r="AV357" s="51"/>
      <c r="AW357" s="51"/>
      <c r="AX357" s="51"/>
      <c r="AY357" s="51"/>
      <c r="AZ357" s="51"/>
      <c r="BA357" s="51"/>
      <c r="BB357" s="51"/>
      <c r="BC357" s="51"/>
      <c r="BD357" s="51"/>
      <c r="BE357" s="51"/>
      <c r="BF357" s="51"/>
      <c r="BG357" s="51"/>
      <c r="BH357" s="51"/>
      <c r="BI357" s="51"/>
      <c r="BJ357" s="51"/>
      <c r="BK357" s="51"/>
      <c r="BL357" s="51"/>
      <c r="BM357" s="51"/>
      <c r="BN357" s="51"/>
      <c r="BO357" s="51"/>
      <c r="BP357" s="51"/>
      <c r="BQ357" s="51"/>
      <c r="BR357" s="51"/>
      <c r="BS357" s="51"/>
      <c r="BT357" s="51"/>
      <c r="BU357" s="51"/>
      <c r="BV357" s="51"/>
      <c r="BW357" s="51"/>
      <c r="BX357" s="51"/>
      <c r="BY357" s="51"/>
      <c r="BZ357" s="51"/>
      <c r="CA357" s="51"/>
      <c r="CB357" s="51"/>
      <c r="CC357" s="51"/>
      <c r="CD357" s="51"/>
      <c r="CE357" s="51"/>
      <c r="CF357" s="51"/>
      <c r="CG357" s="51"/>
      <c r="CH357" s="51"/>
      <c r="CI357" s="51"/>
      <c r="CJ357" s="51"/>
      <c r="CK357" s="51"/>
      <c r="CL357" s="51"/>
      <c r="CM357" s="51"/>
      <c r="CN357" s="51"/>
      <c r="CO357" s="51"/>
      <c r="CP357" s="51"/>
      <c r="CQ357" s="51"/>
      <c r="CR357" s="51"/>
      <c r="CS357" s="51"/>
      <c r="CT357" s="51"/>
      <c r="CU357" s="51"/>
      <c r="CV357" s="51"/>
      <c r="CW357" s="51"/>
      <c r="CX357" s="51"/>
      <c r="CY357" s="51"/>
      <c r="CZ357" s="51"/>
      <c r="DA357" s="51"/>
      <c r="DB357" s="51"/>
      <c r="DC357" s="51"/>
      <c r="DD357" s="51"/>
      <c r="DE357" s="51"/>
      <c r="DF357" s="51"/>
      <c r="DG357" s="51"/>
      <c r="DH357" s="51"/>
      <c r="DI357" s="51"/>
      <c r="DJ357" s="51"/>
      <c r="DK357" s="51"/>
      <c r="DL357" s="51"/>
      <c r="DM357" s="51"/>
      <c r="DN357" s="51"/>
      <c r="DO357" s="51"/>
      <c r="DP357" s="51"/>
      <c r="DQ357" s="51"/>
      <c r="DR357" s="51"/>
      <c r="DS357" s="51"/>
      <c r="DT357" s="51"/>
      <c r="DU357" s="51"/>
      <c r="DV357" s="51"/>
      <c r="DW357" s="51"/>
      <c r="DX357" s="51"/>
      <c r="DY357" s="51"/>
      <c r="DZ357" s="51"/>
      <c r="EA357" s="51"/>
      <c r="EB357" s="51"/>
      <c r="EC357" s="51"/>
      <c r="ED357" s="51"/>
      <c r="EE357" s="51"/>
      <c r="EF357" s="51"/>
      <c r="EG357" s="51"/>
      <c r="EH357" s="51"/>
      <c r="EI357" s="51"/>
    </row>
    <row r="358" spans="12:139" x14ac:dyDescent="0.3">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51"/>
      <c r="AI358" s="51"/>
      <c r="AJ358" s="51"/>
      <c r="AK358" s="51"/>
      <c r="AL358" s="51"/>
      <c r="AM358" s="51"/>
      <c r="AN358" s="51"/>
      <c r="AO358" s="51"/>
      <c r="AP358" s="51"/>
      <c r="AQ358" s="51"/>
      <c r="AR358" s="51"/>
      <c r="AS358" s="51"/>
      <c r="AT358" s="51"/>
      <c r="AU358" s="51"/>
      <c r="AV358" s="51"/>
      <c r="AW358" s="51"/>
      <c r="AX358" s="51"/>
      <c r="AY358" s="51"/>
      <c r="AZ358" s="51"/>
      <c r="BA358" s="51"/>
      <c r="BB358" s="51"/>
      <c r="BC358" s="51"/>
      <c r="BD358" s="51"/>
      <c r="BE358" s="51"/>
      <c r="BF358" s="51"/>
      <c r="BG358" s="51"/>
      <c r="BH358" s="51"/>
      <c r="BI358" s="51"/>
      <c r="BJ358" s="51"/>
      <c r="BK358" s="51"/>
      <c r="BL358" s="51"/>
      <c r="BM358" s="51"/>
      <c r="BN358" s="51"/>
      <c r="BO358" s="51"/>
      <c r="BP358" s="51"/>
      <c r="BQ358" s="51"/>
      <c r="BR358" s="51"/>
      <c r="BS358" s="51"/>
      <c r="BT358" s="51"/>
      <c r="BU358" s="51"/>
      <c r="BV358" s="51"/>
      <c r="BW358" s="51"/>
      <c r="BX358" s="51"/>
      <c r="BY358" s="51"/>
      <c r="BZ358" s="51"/>
      <c r="CA358" s="51"/>
      <c r="CB358" s="51"/>
      <c r="CC358" s="51"/>
      <c r="CD358" s="51"/>
      <c r="CE358" s="51"/>
      <c r="CF358" s="51"/>
      <c r="CG358" s="51"/>
      <c r="CH358" s="51"/>
      <c r="CI358" s="51"/>
      <c r="CJ358" s="51"/>
      <c r="CK358" s="51"/>
      <c r="CL358" s="51"/>
      <c r="CM358" s="51"/>
      <c r="CN358" s="51"/>
      <c r="CO358" s="51"/>
      <c r="CP358" s="51"/>
      <c r="CQ358" s="51"/>
      <c r="CR358" s="51"/>
      <c r="CS358" s="51"/>
      <c r="CT358" s="51"/>
      <c r="CU358" s="51"/>
      <c r="CV358" s="51"/>
      <c r="CW358" s="51"/>
      <c r="CX358" s="51"/>
      <c r="CY358" s="51"/>
      <c r="CZ358" s="51"/>
      <c r="DA358" s="51"/>
      <c r="DB358" s="51"/>
      <c r="DC358" s="51"/>
      <c r="DD358" s="51"/>
      <c r="DE358" s="51"/>
      <c r="DF358" s="51"/>
      <c r="DG358" s="51"/>
      <c r="DH358" s="51"/>
      <c r="DI358" s="51"/>
      <c r="DJ358" s="51"/>
      <c r="DK358" s="51"/>
      <c r="DL358" s="51"/>
      <c r="DM358" s="51"/>
      <c r="DN358" s="51"/>
      <c r="DO358" s="51"/>
      <c r="DP358" s="51"/>
      <c r="DQ358" s="51"/>
      <c r="DR358" s="51"/>
      <c r="DS358" s="51"/>
      <c r="DT358" s="51"/>
      <c r="DU358" s="51"/>
      <c r="DV358" s="51"/>
      <c r="DW358" s="51"/>
      <c r="DX358" s="51"/>
      <c r="DY358" s="51"/>
      <c r="DZ358" s="51"/>
      <c r="EA358" s="51"/>
      <c r="EB358" s="51"/>
      <c r="EC358" s="51"/>
      <c r="ED358" s="51"/>
      <c r="EE358" s="51"/>
      <c r="EF358" s="51"/>
      <c r="EG358" s="51"/>
      <c r="EH358" s="51"/>
      <c r="EI358" s="51"/>
    </row>
    <row r="359" spans="12:139" x14ac:dyDescent="0.3">
      <c r="L359" s="51"/>
      <c r="M359" s="51"/>
      <c r="N359" s="51"/>
      <c r="O359" s="51"/>
      <c r="P359" s="51"/>
      <c r="Q359" s="51"/>
      <c r="R359" s="51"/>
      <c r="S359" s="51"/>
      <c r="T359" s="51"/>
      <c r="U359" s="51"/>
      <c r="V359" s="51"/>
      <c r="W359" s="51"/>
      <c r="X359" s="51"/>
      <c r="Y359" s="51"/>
      <c r="Z359" s="51"/>
      <c r="AA359" s="51"/>
      <c r="AB359" s="51"/>
      <c r="AC359" s="51"/>
      <c r="AD359" s="51"/>
      <c r="AE359" s="51"/>
      <c r="AF359" s="51"/>
      <c r="AG359" s="51"/>
      <c r="AH359" s="51"/>
      <c r="AI359" s="51"/>
      <c r="AJ359" s="51"/>
      <c r="AK359" s="51"/>
      <c r="AL359" s="51"/>
      <c r="AM359" s="51"/>
      <c r="AN359" s="51"/>
      <c r="AO359" s="51"/>
      <c r="AP359" s="51"/>
      <c r="AQ359" s="51"/>
      <c r="AR359" s="51"/>
      <c r="AS359" s="51"/>
      <c r="AT359" s="51"/>
      <c r="AU359" s="51"/>
      <c r="AV359" s="51"/>
      <c r="AW359" s="51"/>
      <c r="AX359" s="51"/>
      <c r="AY359" s="51"/>
      <c r="AZ359" s="51"/>
      <c r="BA359" s="51"/>
      <c r="BB359" s="51"/>
      <c r="BC359" s="51"/>
      <c r="BD359" s="51"/>
      <c r="BE359" s="51"/>
      <c r="BF359" s="51"/>
      <c r="BG359" s="51"/>
      <c r="BH359" s="51"/>
      <c r="BI359" s="51"/>
      <c r="BJ359" s="51"/>
      <c r="BK359" s="51"/>
      <c r="BL359" s="51"/>
      <c r="BM359" s="51"/>
      <c r="BN359" s="51"/>
      <c r="BO359" s="51"/>
      <c r="BP359" s="51"/>
      <c r="BQ359" s="51"/>
      <c r="BR359" s="51"/>
      <c r="BS359" s="51"/>
      <c r="BT359" s="51"/>
      <c r="BU359" s="51"/>
      <c r="BV359" s="51"/>
      <c r="BW359" s="51"/>
      <c r="BX359" s="51"/>
      <c r="BY359" s="51"/>
      <c r="BZ359" s="51"/>
      <c r="CA359" s="51"/>
      <c r="CB359" s="51"/>
      <c r="CC359" s="51"/>
      <c r="CD359" s="51"/>
      <c r="CE359" s="51"/>
      <c r="CF359" s="51"/>
      <c r="CG359" s="51"/>
      <c r="CH359" s="51"/>
      <c r="CI359" s="51"/>
      <c r="CJ359" s="51"/>
      <c r="CK359" s="51"/>
      <c r="CL359" s="51"/>
      <c r="CM359" s="51"/>
      <c r="CN359" s="51"/>
      <c r="CO359" s="51"/>
      <c r="CP359" s="51"/>
      <c r="CQ359" s="51"/>
      <c r="CR359" s="51"/>
      <c r="CS359" s="51"/>
      <c r="CT359" s="51"/>
      <c r="CU359" s="51"/>
      <c r="CV359" s="51"/>
      <c r="CW359" s="51"/>
      <c r="CX359" s="51"/>
      <c r="CY359" s="51"/>
      <c r="CZ359" s="51"/>
      <c r="DA359" s="51"/>
      <c r="DB359" s="51"/>
      <c r="DC359" s="51"/>
      <c r="DD359" s="51"/>
      <c r="DE359" s="51"/>
      <c r="DF359" s="51"/>
      <c r="DG359" s="51"/>
      <c r="DH359" s="51"/>
      <c r="DI359" s="51"/>
      <c r="DJ359" s="51"/>
      <c r="DK359" s="51"/>
      <c r="DL359" s="51"/>
      <c r="DM359" s="51"/>
      <c r="DN359" s="51"/>
      <c r="DO359" s="51"/>
      <c r="DP359" s="51"/>
      <c r="DQ359" s="51"/>
      <c r="DR359" s="51"/>
      <c r="DS359" s="51"/>
      <c r="DT359" s="51"/>
      <c r="DU359" s="51"/>
      <c r="DV359" s="51"/>
      <c r="DW359" s="51"/>
      <c r="DX359" s="51"/>
      <c r="DY359" s="51"/>
      <c r="DZ359" s="51"/>
      <c r="EA359" s="51"/>
      <c r="EB359" s="51"/>
      <c r="EC359" s="51"/>
      <c r="ED359" s="51"/>
      <c r="EE359" s="51"/>
      <c r="EF359" s="51"/>
      <c r="EG359" s="51"/>
      <c r="EH359" s="51"/>
      <c r="EI359" s="51"/>
    </row>
  </sheetData>
  <sheetProtection sheet="1" objects="1" scenarios="1" selectLockedCells="1"/>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102"/>
  <sheetViews>
    <sheetView zoomScale="145" zoomScaleNormal="145" workbookViewId="0">
      <selection activeCell="D6" sqref="D6"/>
    </sheetView>
  </sheetViews>
  <sheetFormatPr defaultRowHeight="13.2" x14ac:dyDescent="0.25"/>
  <cols>
    <col min="1" max="1" width="16.5546875" style="14" customWidth="1"/>
    <col min="2" max="2" width="11.88671875" style="14" customWidth="1"/>
    <col min="3" max="3" width="44.44140625" style="14" bestFit="1" customWidth="1"/>
    <col min="4" max="4" width="18.33203125" style="14" customWidth="1"/>
    <col min="5" max="5" width="17.109375" style="14" customWidth="1"/>
    <col min="6" max="6" width="7.109375" style="14" customWidth="1"/>
    <col min="7" max="7" width="12.77734375" style="14" customWidth="1"/>
    <col min="8" max="9" width="8.88671875" style="14"/>
    <col min="10" max="10" width="19.109375" style="14" bestFit="1" customWidth="1"/>
    <col min="11" max="11" width="14.6640625" style="14" bestFit="1" customWidth="1"/>
    <col min="12" max="257" width="8.88671875" style="14"/>
    <col min="258" max="258" width="10.44140625" style="14" customWidth="1"/>
    <col min="259" max="259" width="17.44140625" style="14" bestFit="1" customWidth="1"/>
    <col min="260" max="261" width="8.88671875" style="14"/>
    <col min="262" max="262" width="2.44140625" style="14" customWidth="1"/>
    <col min="263" max="263" width="48.5546875" style="14" customWidth="1"/>
    <col min="264" max="265" width="8.88671875" style="14"/>
    <col min="266" max="266" width="19.109375" style="14" bestFit="1" customWidth="1"/>
    <col min="267" max="267" width="14.6640625" style="14" bestFit="1" customWidth="1"/>
    <col min="268" max="513" width="8.88671875" style="14"/>
    <col min="514" max="514" width="10.44140625" style="14" customWidth="1"/>
    <col min="515" max="515" width="17.44140625" style="14" bestFit="1" customWidth="1"/>
    <col min="516" max="517" width="8.88671875" style="14"/>
    <col min="518" max="518" width="2.44140625" style="14" customWidth="1"/>
    <col min="519" max="519" width="48.5546875" style="14" customWidth="1"/>
    <col min="520" max="521" width="8.88671875" style="14"/>
    <col min="522" max="522" width="19.109375" style="14" bestFit="1" customWidth="1"/>
    <col min="523" max="523" width="14.6640625" style="14" bestFit="1" customWidth="1"/>
    <col min="524" max="769" width="8.88671875" style="14"/>
    <col min="770" max="770" width="10.44140625" style="14" customWidth="1"/>
    <col min="771" max="771" width="17.44140625" style="14" bestFit="1" customWidth="1"/>
    <col min="772" max="773" width="8.88671875" style="14"/>
    <col min="774" max="774" width="2.44140625" style="14" customWidth="1"/>
    <col min="775" max="775" width="48.5546875" style="14" customWidth="1"/>
    <col min="776" max="777" width="8.88671875" style="14"/>
    <col min="778" max="778" width="19.109375" style="14" bestFit="1" customWidth="1"/>
    <col min="779" max="779" width="14.6640625" style="14" bestFit="1" customWidth="1"/>
    <col min="780" max="1025" width="8.88671875" style="14"/>
    <col min="1026" max="1026" width="10.44140625" style="14" customWidth="1"/>
    <col min="1027" max="1027" width="17.44140625" style="14" bestFit="1" customWidth="1"/>
    <col min="1028" max="1029" width="8.88671875" style="14"/>
    <col min="1030" max="1030" width="2.44140625" style="14" customWidth="1"/>
    <col min="1031" max="1031" width="48.5546875" style="14" customWidth="1"/>
    <col min="1032" max="1033" width="8.88671875" style="14"/>
    <col min="1034" max="1034" width="19.109375" style="14" bestFit="1" customWidth="1"/>
    <col min="1035" max="1035" width="14.6640625" style="14" bestFit="1" customWidth="1"/>
    <col min="1036" max="1281" width="8.88671875" style="14"/>
    <col min="1282" max="1282" width="10.44140625" style="14" customWidth="1"/>
    <col min="1283" max="1283" width="17.44140625" style="14" bestFit="1" customWidth="1"/>
    <col min="1284" max="1285" width="8.88671875" style="14"/>
    <col min="1286" max="1286" width="2.44140625" style="14" customWidth="1"/>
    <col min="1287" max="1287" width="48.5546875" style="14" customWidth="1"/>
    <col min="1288" max="1289" width="8.88671875" style="14"/>
    <col min="1290" max="1290" width="19.109375" style="14" bestFit="1" customWidth="1"/>
    <col min="1291" max="1291" width="14.6640625" style="14" bestFit="1" customWidth="1"/>
    <col min="1292" max="1537" width="8.88671875" style="14"/>
    <col min="1538" max="1538" width="10.44140625" style="14" customWidth="1"/>
    <col min="1539" max="1539" width="17.44140625" style="14" bestFit="1" customWidth="1"/>
    <col min="1540" max="1541" width="8.88671875" style="14"/>
    <col min="1542" max="1542" width="2.44140625" style="14" customWidth="1"/>
    <col min="1543" max="1543" width="48.5546875" style="14" customWidth="1"/>
    <col min="1544" max="1545" width="8.88671875" style="14"/>
    <col min="1546" max="1546" width="19.109375" style="14" bestFit="1" customWidth="1"/>
    <col min="1547" max="1547" width="14.6640625" style="14" bestFit="1" customWidth="1"/>
    <col min="1548" max="1793" width="8.88671875" style="14"/>
    <col min="1794" max="1794" width="10.44140625" style="14" customWidth="1"/>
    <col min="1795" max="1795" width="17.44140625" style="14" bestFit="1" customWidth="1"/>
    <col min="1796" max="1797" width="8.88671875" style="14"/>
    <col min="1798" max="1798" width="2.44140625" style="14" customWidth="1"/>
    <col min="1799" max="1799" width="48.5546875" style="14" customWidth="1"/>
    <col min="1800" max="1801" width="8.88671875" style="14"/>
    <col min="1802" max="1802" width="19.109375" style="14" bestFit="1" customWidth="1"/>
    <col min="1803" max="1803" width="14.6640625" style="14" bestFit="1" customWidth="1"/>
    <col min="1804" max="2049" width="8.88671875" style="14"/>
    <col min="2050" max="2050" width="10.44140625" style="14" customWidth="1"/>
    <col min="2051" max="2051" width="17.44140625" style="14" bestFit="1" customWidth="1"/>
    <col min="2052" max="2053" width="8.88671875" style="14"/>
    <col min="2054" max="2054" width="2.44140625" style="14" customWidth="1"/>
    <col min="2055" max="2055" width="48.5546875" style="14" customWidth="1"/>
    <col min="2056" max="2057" width="8.88671875" style="14"/>
    <col min="2058" max="2058" width="19.109375" style="14" bestFit="1" customWidth="1"/>
    <col min="2059" max="2059" width="14.6640625" style="14" bestFit="1" customWidth="1"/>
    <col min="2060" max="2305" width="8.88671875" style="14"/>
    <col min="2306" max="2306" width="10.44140625" style="14" customWidth="1"/>
    <col min="2307" max="2307" width="17.44140625" style="14" bestFit="1" customWidth="1"/>
    <col min="2308" max="2309" width="8.88671875" style="14"/>
    <col min="2310" max="2310" width="2.44140625" style="14" customWidth="1"/>
    <col min="2311" max="2311" width="48.5546875" style="14" customWidth="1"/>
    <col min="2312" max="2313" width="8.88671875" style="14"/>
    <col min="2314" max="2314" width="19.109375" style="14" bestFit="1" customWidth="1"/>
    <col min="2315" max="2315" width="14.6640625" style="14" bestFit="1" customWidth="1"/>
    <col min="2316" max="2561" width="8.88671875" style="14"/>
    <col min="2562" max="2562" width="10.44140625" style="14" customWidth="1"/>
    <col min="2563" max="2563" width="17.44140625" style="14" bestFit="1" customWidth="1"/>
    <col min="2564" max="2565" width="8.88671875" style="14"/>
    <col min="2566" max="2566" width="2.44140625" style="14" customWidth="1"/>
    <col min="2567" max="2567" width="48.5546875" style="14" customWidth="1"/>
    <col min="2568" max="2569" width="8.88671875" style="14"/>
    <col min="2570" max="2570" width="19.109375" style="14" bestFit="1" customWidth="1"/>
    <col min="2571" max="2571" width="14.6640625" style="14" bestFit="1" customWidth="1"/>
    <col min="2572" max="2817" width="8.88671875" style="14"/>
    <col min="2818" max="2818" width="10.44140625" style="14" customWidth="1"/>
    <col min="2819" max="2819" width="17.44140625" style="14" bestFit="1" customWidth="1"/>
    <col min="2820" max="2821" width="8.88671875" style="14"/>
    <col min="2822" max="2822" width="2.44140625" style="14" customWidth="1"/>
    <col min="2823" max="2823" width="48.5546875" style="14" customWidth="1"/>
    <col min="2824" max="2825" width="8.88671875" style="14"/>
    <col min="2826" max="2826" width="19.109375" style="14" bestFit="1" customWidth="1"/>
    <col min="2827" max="2827" width="14.6640625" style="14" bestFit="1" customWidth="1"/>
    <col min="2828" max="3073" width="8.88671875" style="14"/>
    <col min="3074" max="3074" width="10.44140625" style="14" customWidth="1"/>
    <col min="3075" max="3075" width="17.44140625" style="14" bestFit="1" customWidth="1"/>
    <col min="3076" max="3077" width="8.88671875" style="14"/>
    <col min="3078" max="3078" width="2.44140625" style="14" customWidth="1"/>
    <col min="3079" max="3079" width="48.5546875" style="14" customWidth="1"/>
    <col min="3080" max="3081" width="8.88671875" style="14"/>
    <col min="3082" max="3082" width="19.109375" style="14" bestFit="1" customWidth="1"/>
    <col min="3083" max="3083" width="14.6640625" style="14" bestFit="1" customWidth="1"/>
    <col min="3084" max="3329" width="8.88671875" style="14"/>
    <col min="3330" max="3330" width="10.44140625" style="14" customWidth="1"/>
    <col min="3331" max="3331" width="17.44140625" style="14" bestFit="1" customWidth="1"/>
    <col min="3332" max="3333" width="8.88671875" style="14"/>
    <col min="3334" max="3334" width="2.44140625" style="14" customWidth="1"/>
    <col min="3335" max="3335" width="48.5546875" style="14" customWidth="1"/>
    <col min="3336" max="3337" width="8.88671875" style="14"/>
    <col min="3338" max="3338" width="19.109375" style="14" bestFit="1" customWidth="1"/>
    <col min="3339" max="3339" width="14.6640625" style="14" bestFit="1" customWidth="1"/>
    <col min="3340" max="3585" width="8.88671875" style="14"/>
    <col min="3586" max="3586" width="10.44140625" style="14" customWidth="1"/>
    <col min="3587" max="3587" width="17.44140625" style="14" bestFit="1" customWidth="1"/>
    <col min="3588" max="3589" width="8.88671875" style="14"/>
    <col min="3590" max="3590" width="2.44140625" style="14" customWidth="1"/>
    <col min="3591" max="3591" width="48.5546875" style="14" customWidth="1"/>
    <col min="3592" max="3593" width="8.88671875" style="14"/>
    <col min="3594" max="3594" width="19.109375" style="14" bestFit="1" customWidth="1"/>
    <col min="3595" max="3595" width="14.6640625" style="14" bestFit="1" customWidth="1"/>
    <col min="3596" max="3841" width="8.88671875" style="14"/>
    <col min="3842" max="3842" width="10.44140625" style="14" customWidth="1"/>
    <col min="3843" max="3843" width="17.44140625" style="14" bestFit="1" customWidth="1"/>
    <col min="3844" max="3845" width="8.88671875" style="14"/>
    <col min="3846" max="3846" width="2.44140625" style="14" customWidth="1"/>
    <col min="3847" max="3847" width="48.5546875" style="14" customWidth="1"/>
    <col min="3848" max="3849" width="8.88671875" style="14"/>
    <col min="3850" max="3850" width="19.109375" style="14" bestFit="1" customWidth="1"/>
    <col min="3851" max="3851" width="14.6640625" style="14" bestFit="1" customWidth="1"/>
    <col min="3852" max="4097" width="8.88671875" style="14"/>
    <col min="4098" max="4098" width="10.44140625" style="14" customWidth="1"/>
    <col min="4099" max="4099" width="17.44140625" style="14" bestFit="1" customWidth="1"/>
    <col min="4100" max="4101" width="8.88671875" style="14"/>
    <col min="4102" max="4102" width="2.44140625" style="14" customWidth="1"/>
    <col min="4103" max="4103" width="48.5546875" style="14" customWidth="1"/>
    <col min="4104" max="4105" width="8.88671875" style="14"/>
    <col min="4106" max="4106" width="19.109375" style="14" bestFit="1" customWidth="1"/>
    <col min="4107" max="4107" width="14.6640625" style="14" bestFit="1" customWidth="1"/>
    <col min="4108" max="4353" width="8.88671875" style="14"/>
    <col min="4354" max="4354" width="10.44140625" style="14" customWidth="1"/>
    <col min="4355" max="4355" width="17.44140625" style="14" bestFit="1" customWidth="1"/>
    <col min="4356" max="4357" width="8.88671875" style="14"/>
    <col min="4358" max="4358" width="2.44140625" style="14" customWidth="1"/>
    <col min="4359" max="4359" width="48.5546875" style="14" customWidth="1"/>
    <col min="4360" max="4361" width="8.88671875" style="14"/>
    <col min="4362" max="4362" width="19.109375" style="14" bestFit="1" customWidth="1"/>
    <col min="4363" max="4363" width="14.6640625" style="14" bestFit="1" customWidth="1"/>
    <col min="4364" max="4609" width="8.88671875" style="14"/>
    <col min="4610" max="4610" width="10.44140625" style="14" customWidth="1"/>
    <col min="4611" max="4611" width="17.44140625" style="14" bestFit="1" customWidth="1"/>
    <col min="4612" max="4613" width="8.88671875" style="14"/>
    <col min="4614" max="4614" width="2.44140625" style="14" customWidth="1"/>
    <col min="4615" max="4615" width="48.5546875" style="14" customWidth="1"/>
    <col min="4616" max="4617" width="8.88671875" style="14"/>
    <col min="4618" max="4618" width="19.109375" style="14" bestFit="1" customWidth="1"/>
    <col min="4619" max="4619" width="14.6640625" style="14" bestFit="1" customWidth="1"/>
    <col min="4620" max="4865" width="8.88671875" style="14"/>
    <col min="4866" max="4866" width="10.44140625" style="14" customWidth="1"/>
    <col min="4867" max="4867" width="17.44140625" style="14" bestFit="1" customWidth="1"/>
    <col min="4868" max="4869" width="8.88671875" style="14"/>
    <col min="4870" max="4870" width="2.44140625" style="14" customWidth="1"/>
    <col min="4871" max="4871" width="48.5546875" style="14" customWidth="1"/>
    <col min="4872" max="4873" width="8.88671875" style="14"/>
    <col min="4874" max="4874" width="19.109375" style="14" bestFit="1" customWidth="1"/>
    <col min="4875" max="4875" width="14.6640625" style="14" bestFit="1" customWidth="1"/>
    <col min="4876" max="5121" width="8.88671875" style="14"/>
    <col min="5122" max="5122" width="10.44140625" style="14" customWidth="1"/>
    <col min="5123" max="5123" width="17.44140625" style="14" bestFit="1" customWidth="1"/>
    <col min="5124" max="5125" width="8.88671875" style="14"/>
    <col min="5126" max="5126" width="2.44140625" style="14" customWidth="1"/>
    <col min="5127" max="5127" width="48.5546875" style="14" customWidth="1"/>
    <col min="5128" max="5129" width="8.88671875" style="14"/>
    <col min="5130" max="5130" width="19.109375" style="14" bestFit="1" customWidth="1"/>
    <col min="5131" max="5131" width="14.6640625" style="14" bestFit="1" customWidth="1"/>
    <col min="5132" max="5377" width="8.88671875" style="14"/>
    <col min="5378" max="5378" width="10.44140625" style="14" customWidth="1"/>
    <col min="5379" max="5379" width="17.44140625" style="14" bestFit="1" customWidth="1"/>
    <col min="5380" max="5381" width="8.88671875" style="14"/>
    <col min="5382" max="5382" width="2.44140625" style="14" customWidth="1"/>
    <col min="5383" max="5383" width="48.5546875" style="14" customWidth="1"/>
    <col min="5384" max="5385" width="8.88671875" style="14"/>
    <col min="5386" max="5386" width="19.109375" style="14" bestFit="1" customWidth="1"/>
    <col min="5387" max="5387" width="14.6640625" style="14" bestFit="1" customWidth="1"/>
    <col min="5388" max="5633" width="8.88671875" style="14"/>
    <col min="5634" max="5634" width="10.44140625" style="14" customWidth="1"/>
    <col min="5635" max="5635" width="17.44140625" style="14" bestFit="1" customWidth="1"/>
    <col min="5636" max="5637" width="8.88671875" style="14"/>
    <col min="5638" max="5638" width="2.44140625" style="14" customWidth="1"/>
    <col min="5639" max="5639" width="48.5546875" style="14" customWidth="1"/>
    <col min="5640" max="5641" width="8.88671875" style="14"/>
    <col min="5642" max="5642" width="19.109375" style="14" bestFit="1" customWidth="1"/>
    <col min="5643" max="5643" width="14.6640625" style="14" bestFit="1" customWidth="1"/>
    <col min="5644" max="5889" width="8.88671875" style="14"/>
    <col min="5890" max="5890" width="10.44140625" style="14" customWidth="1"/>
    <col min="5891" max="5891" width="17.44140625" style="14" bestFit="1" customWidth="1"/>
    <col min="5892" max="5893" width="8.88671875" style="14"/>
    <col min="5894" max="5894" width="2.44140625" style="14" customWidth="1"/>
    <col min="5895" max="5895" width="48.5546875" style="14" customWidth="1"/>
    <col min="5896" max="5897" width="8.88671875" style="14"/>
    <col min="5898" max="5898" width="19.109375" style="14" bestFit="1" customWidth="1"/>
    <col min="5899" max="5899" width="14.6640625" style="14" bestFit="1" customWidth="1"/>
    <col min="5900" max="6145" width="8.88671875" style="14"/>
    <col min="6146" max="6146" width="10.44140625" style="14" customWidth="1"/>
    <col min="6147" max="6147" width="17.44140625" style="14" bestFit="1" customWidth="1"/>
    <col min="6148" max="6149" width="8.88671875" style="14"/>
    <col min="6150" max="6150" width="2.44140625" style="14" customWidth="1"/>
    <col min="6151" max="6151" width="48.5546875" style="14" customWidth="1"/>
    <col min="6152" max="6153" width="8.88671875" style="14"/>
    <col min="6154" max="6154" width="19.109375" style="14" bestFit="1" customWidth="1"/>
    <col min="6155" max="6155" width="14.6640625" style="14" bestFit="1" customWidth="1"/>
    <col min="6156" max="6401" width="8.88671875" style="14"/>
    <col min="6402" max="6402" width="10.44140625" style="14" customWidth="1"/>
    <col min="6403" max="6403" width="17.44140625" style="14" bestFit="1" customWidth="1"/>
    <col min="6404" max="6405" width="8.88671875" style="14"/>
    <col min="6406" max="6406" width="2.44140625" style="14" customWidth="1"/>
    <col min="6407" max="6407" width="48.5546875" style="14" customWidth="1"/>
    <col min="6408" max="6409" width="8.88671875" style="14"/>
    <col min="6410" max="6410" width="19.109375" style="14" bestFit="1" customWidth="1"/>
    <col min="6411" max="6411" width="14.6640625" style="14" bestFit="1" customWidth="1"/>
    <col min="6412" max="6657" width="8.88671875" style="14"/>
    <col min="6658" max="6658" width="10.44140625" style="14" customWidth="1"/>
    <col min="6659" max="6659" width="17.44140625" style="14" bestFit="1" customWidth="1"/>
    <col min="6660" max="6661" width="8.88671875" style="14"/>
    <col min="6662" max="6662" width="2.44140625" style="14" customWidth="1"/>
    <col min="6663" max="6663" width="48.5546875" style="14" customWidth="1"/>
    <col min="6664" max="6665" width="8.88671875" style="14"/>
    <col min="6666" max="6666" width="19.109375" style="14" bestFit="1" customWidth="1"/>
    <col min="6667" max="6667" width="14.6640625" style="14" bestFit="1" customWidth="1"/>
    <col min="6668" max="6913" width="8.88671875" style="14"/>
    <col min="6914" max="6914" width="10.44140625" style="14" customWidth="1"/>
    <col min="6915" max="6915" width="17.44140625" style="14" bestFit="1" customWidth="1"/>
    <col min="6916" max="6917" width="8.88671875" style="14"/>
    <col min="6918" max="6918" width="2.44140625" style="14" customWidth="1"/>
    <col min="6919" max="6919" width="48.5546875" style="14" customWidth="1"/>
    <col min="6920" max="6921" width="8.88671875" style="14"/>
    <col min="6922" max="6922" width="19.109375" style="14" bestFit="1" customWidth="1"/>
    <col min="6923" max="6923" width="14.6640625" style="14" bestFit="1" customWidth="1"/>
    <col min="6924" max="7169" width="8.88671875" style="14"/>
    <col min="7170" max="7170" width="10.44140625" style="14" customWidth="1"/>
    <col min="7171" max="7171" width="17.44140625" style="14" bestFit="1" customWidth="1"/>
    <col min="7172" max="7173" width="8.88671875" style="14"/>
    <col min="7174" max="7174" width="2.44140625" style="14" customWidth="1"/>
    <col min="7175" max="7175" width="48.5546875" style="14" customWidth="1"/>
    <col min="7176" max="7177" width="8.88671875" style="14"/>
    <col min="7178" max="7178" width="19.109375" style="14" bestFit="1" customWidth="1"/>
    <col min="7179" max="7179" width="14.6640625" style="14" bestFit="1" customWidth="1"/>
    <col min="7180" max="7425" width="8.88671875" style="14"/>
    <col min="7426" max="7426" width="10.44140625" style="14" customWidth="1"/>
    <col min="7427" max="7427" width="17.44140625" style="14" bestFit="1" customWidth="1"/>
    <col min="7428" max="7429" width="8.88671875" style="14"/>
    <col min="7430" max="7430" width="2.44140625" style="14" customWidth="1"/>
    <col min="7431" max="7431" width="48.5546875" style="14" customWidth="1"/>
    <col min="7432" max="7433" width="8.88671875" style="14"/>
    <col min="7434" max="7434" width="19.109375" style="14" bestFit="1" customWidth="1"/>
    <col min="7435" max="7435" width="14.6640625" style="14" bestFit="1" customWidth="1"/>
    <col min="7436" max="7681" width="8.88671875" style="14"/>
    <col min="7682" max="7682" width="10.44140625" style="14" customWidth="1"/>
    <col min="7683" max="7683" width="17.44140625" style="14" bestFit="1" customWidth="1"/>
    <col min="7684" max="7685" width="8.88671875" style="14"/>
    <col min="7686" max="7686" width="2.44140625" style="14" customWidth="1"/>
    <col min="7687" max="7687" width="48.5546875" style="14" customWidth="1"/>
    <col min="7688" max="7689" width="8.88671875" style="14"/>
    <col min="7690" max="7690" width="19.109375" style="14" bestFit="1" customWidth="1"/>
    <col min="7691" max="7691" width="14.6640625" style="14" bestFit="1" customWidth="1"/>
    <col min="7692" max="7937" width="8.88671875" style="14"/>
    <col min="7938" max="7938" width="10.44140625" style="14" customWidth="1"/>
    <col min="7939" max="7939" width="17.44140625" style="14" bestFit="1" customWidth="1"/>
    <col min="7940" max="7941" width="8.88671875" style="14"/>
    <col min="7942" max="7942" width="2.44140625" style="14" customWidth="1"/>
    <col min="7943" max="7943" width="48.5546875" style="14" customWidth="1"/>
    <col min="7944" max="7945" width="8.88671875" style="14"/>
    <col min="7946" max="7946" width="19.109375" style="14" bestFit="1" customWidth="1"/>
    <col min="7947" max="7947" width="14.6640625" style="14" bestFit="1" customWidth="1"/>
    <col min="7948" max="8193" width="8.88671875" style="14"/>
    <col min="8194" max="8194" width="10.44140625" style="14" customWidth="1"/>
    <col min="8195" max="8195" width="17.44140625" style="14" bestFit="1" customWidth="1"/>
    <col min="8196" max="8197" width="8.88671875" style="14"/>
    <col min="8198" max="8198" width="2.44140625" style="14" customWidth="1"/>
    <col min="8199" max="8199" width="48.5546875" style="14" customWidth="1"/>
    <col min="8200" max="8201" width="8.88671875" style="14"/>
    <col min="8202" max="8202" width="19.109375" style="14" bestFit="1" customWidth="1"/>
    <col min="8203" max="8203" width="14.6640625" style="14" bestFit="1" customWidth="1"/>
    <col min="8204" max="8449" width="8.88671875" style="14"/>
    <col min="8450" max="8450" width="10.44140625" style="14" customWidth="1"/>
    <col min="8451" max="8451" width="17.44140625" style="14" bestFit="1" customWidth="1"/>
    <col min="8452" max="8453" width="8.88671875" style="14"/>
    <col min="8454" max="8454" width="2.44140625" style="14" customWidth="1"/>
    <col min="8455" max="8455" width="48.5546875" style="14" customWidth="1"/>
    <col min="8456" max="8457" width="8.88671875" style="14"/>
    <col min="8458" max="8458" width="19.109375" style="14" bestFit="1" customWidth="1"/>
    <col min="8459" max="8459" width="14.6640625" style="14" bestFit="1" customWidth="1"/>
    <col min="8460" max="8705" width="8.88671875" style="14"/>
    <col min="8706" max="8706" width="10.44140625" style="14" customWidth="1"/>
    <col min="8707" max="8707" width="17.44140625" style="14" bestFit="1" customWidth="1"/>
    <col min="8708" max="8709" width="8.88671875" style="14"/>
    <col min="8710" max="8710" width="2.44140625" style="14" customWidth="1"/>
    <col min="8711" max="8711" width="48.5546875" style="14" customWidth="1"/>
    <col min="8712" max="8713" width="8.88671875" style="14"/>
    <col min="8714" max="8714" width="19.109375" style="14" bestFit="1" customWidth="1"/>
    <col min="8715" max="8715" width="14.6640625" style="14" bestFit="1" customWidth="1"/>
    <col min="8716" max="8961" width="8.88671875" style="14"/>
    <col min="8962" max="8962" width="10.44140625" style="14" customWidth="1"/>
    <col min="8963" max="8963" width="17.44140625" style="14" bestFit="1" customWidth="1"/>
    <col min="8964" max="8965" width="8.88671875" style="14"/>
    <col min="8966" max="8966" width="2.44140625" style="14" customWidth="1"/>
    <col min="8967" max="8967" width="48.5546875" style="14" customWidth="1"/>
    <col min="8968" max="8969" width="8.88671875" style="14"/>
    <col min="8970" max="8970" width="19.109375" style="14" bestFit="1" customWidth="1"/>
    <col min="8971" max="8971" width="14.6640625" style="14" bestFit="1" customWidth="1"/>
    <col min="8972" max="9217" width="8.88671875" style="14"/>
    <col min="9218" max="9218" width="10.44140625" style="14" customWidth="1"/>
    <col min="9219" max="9219" width="17.44140625" style="14" bestFit="1" customWidth="1"/>
    <col min="9220" max="9221" width="8.88671875" style="14"/>
    <col min="9222" max="9222" width="2.44140625" style="14" customWidth="1"/>
    <col min="9223" max="9223" width="48.5546875" style="14" customWidth="1"/>
    <col min="9224" max="9225" width="8.88671875" style="14"/>
    <col min="9226" max="9226" width="19.109375" style="14" bestFit="1" customWidth="1"/>
    <col min="9227" max="9227" width="14.6640625" style="14" bestFit="1" customWidth="1"/>
    <col min="9228" max="9473" width="8.88671875" style="14"/>
    <col min="9474" max="9474" width="10.44140625" style="14" customWidth="1"/>
    <col min="9475" max="9475" width="17.44140625" style="14" bestFit="1" customWidth="1"/>
    <col min="9476" max="9477" width="8.88671875" style="14"/>
    <col min="9478" max="9478" width="2.44140625" style="14" customWidth="1"/>
    <col min="9479" max="9479" width="48.5546875" style="14" customWidth="1"/>
    <col min="9480" max="9481" width="8.88671875" style="14"/>
    <col min="9482" max="9482" width="19.109375" style="14" bestFit="1" customWidth="1"/>
    <col min="9483" max="9483" width="14.6640625" style="14" bestFit="1" customWidth="1"/>
    <col min="9484" max="9729" width="8.88671875" style="14"/>
    <col min="9730" max="9730" width="10.44140625" style="14" customWidth="1"/>
    <col min="9731" max="9731" width="17.44140625" style="14" bestFit="1" customWidth="1"/>
    <col min="9732" max="9733" width="8.88671875" style="14"/>
    <col min="9734" max="9734" width="2.44140625" style="14" customWidth="1"/>
    <col min="9735" max="9735" width="48.5546875" style="14" customWidth="1"/>
    <col min="9736" max="9737" width="8.88671875" style="14"/>
    <col min="9738" max="9738" width="19.109375" style="14" bestFit="1" customWidth="1"/>
    <col min="9739" max="9739" width="14.6640625" style="14" bestFit="1" customWidth="1"/>
    <col min="9740" max="9985" width="8.88671875" style="14"/>
    <col min="9986" max="9986" width="10.44140625" style="14" customWidth="1"/>
    <col min="9987" max="9987" width="17.44140625" style="14" bestFit="1" customWidth="1"/>
    <col min="9988" max="9989" width="8.88671875" style="14"/>
    <col min="9990" max="9990" width="2.44140625" style="14" customWidth="1"/>
    <col min="9991" max="9991" width="48.5546875" style="14" customWidth="1"/>
    <col min="9992" max="9993" width="8.88671875" style="14"/>
    <col min="9994" max="9994" width="19.109375" style="14" bestFit="1" customWidth="1"/>
    <col min="9995" max="9995" width="14.6640625" style="14" bestFit="1" customWidth="1"/>
    <col min="9996" max="10241" width="8.88671875" style="14"/>
    <col min="10242" max="10242" width="10.44140625" style="14" customWidth="1"/>
    <col min="10243" max="10243" width="17.44140625" style="14" bestFit="1" customWidth="1"/>
    <col min="10244" max="10245" width="8.88671875" style="14"/>
    <col min="10246" max="10246" width="2.44140625" style="14" customWidth="1"/>
    <col min="10247" max="10247" width="48.5546875" style="14" customWidth="1"/>
    <col min="10248" max="10249" width="8.88671875" style="14"/>
    <col min="10250" max="10250" width="19.109375" style="14" bestFit="1" customWidth="1"/>
    <col min="10251" max="10251" width="14.6640625" style="14" bestFit="1" customWidth="1"/>
    <col min="10252" max="10497" width="8.88671875" style="14"/>
    <col min="10498" max="10498" width="10.44140625" style="14" customWidth="1"/>
    <col min="10499" max="10499" width="17.44140625" style="14" bestFit="1" customWidth="1"/>
    <col min="10500" max="10501" width="8.88671875" style="14"/>
    <col min="10502" max="10502" width="2.44140625" style="14" customWidth="1"/>
    <col min="10503" max="10503" width="48.5546875" style="14" customWidth="1"/>
    <col min="10504" max="10505" width="8.88671875" style="14"/>
    <col min="10506" max="10506" width="19.109375" style="14" bestFit="1" customWidth="1"/>
    <col min="10507" max="10507" width="14.6640625" style="14" bestFit="1" customWidth="1"/>
    <col min="10508" max="10753" width="8.88671875" style="14"/>
    <col min="10754" max="10754" width="10.44140625" style="14" customWidth="1"/>
    <col min="10755" max="10755" width="17.44140625" style="14" bestFit="1" customWidth="1"/>
    <col min="10756" max="10757" width="8.88671875" style="14"/>
    <col min="10758" max="10758" width="2.44140625" style="14" customWidth="1"/>
    <col min="10759" max="10759" width="48.5546875" style="14" customWidth="1"/>
    <col min="10760" max="10761" width="8.88671875" style="14"/>
    <col min="10762" max="10762" width="19.109375" style="14" bestFit="1" customWidth="1"/>
    <col min="10763" max="10763" width="14.6640625" style="14" bestFit="1" customWidth="1"/>
    <col min="10764" max="11009" width="8.88671875" style="14"/>
    <col min="11010" max="11010" width="10.44140625" style="14" customWidth="1"/>
    <col min="11011" max="11011" width="17.44140625" style="14" bestFit="1" customWidth="1"/>
    <col min="11012" max="11013" width="8.88671875" style="14"/>
    <col min="11014" max="11014" width="2.44140625" style="14" customWidth="1"/>
    <col min="11015" max="11015" width="48.5546875" style="14" customWidth="1"/>
    <col min="11016" max="11017" width="8.88671875" style="14"/>
    <col min="11018" max="11018" width="19.109375" style="14" bestFit="1" customWidth="1"/>
    <col min="11019" max="11019" width="14.6640625" style="14" bestFit="1" customWidth="1"/>
    <col min="11020" max="11265" width="8.88671875" style="14"/>
    <col min="11266" max="11266" width="10.44140625" style="14" customWidth="1"/>
    <col min="11267" max="11267" width="17.44140625" style="14" bestFit="1" customWidth="1"/>
    <col min="11268" max="11269" width="8.88671875" style="14"/>
    <col min="11270" max="11270" width="2.44140625" style="14" customWidth="1"/>
    <col min="11271" max="11271" width="48.5546875" style="14" customWidth="1"/>
    <col min="11272" max="11273" width="8.88671875" style="14"/>
    <col min="11274" max="11274" width="19.109375" style="14" bestFit="1" customWidth="1"/>
    <col min="11275" max="11275" width="14.6640625" style="14" bestFit="1" customWidth="1"/>
    <col min="11276" max="11521" width="8.88671875" style="14"/>
    <col min="11522" max="11522" width="10.44140625" style="14" customWidth="1"/>
    <col min="11523" max="11523" width="17.44140625" style="14" bestFit="1" customWidth="1"/>
    <col min="11524" max="11525" width="8.88671875" style="14"/>
    <col min="11526" max="11526" width="2.44140625" style="14" customWidth="1"/>
    <col min="11527" max="11527" width="48.5546875" style="14" customWidth="1"/>
    <col min="11528" max="11529" width="8.88671875" style="14"/>
    <col min="11530" max="11530" width="19.109375" style="14" bestFit="1" customWidth="1"/>
    <col min="11531" max="11531" width="14.6640625" style="14" bestFit="1" customWidth="1"/>
    <col min="11532" max="11777" width="8.88671875" style="14"/>
    <col min="11778" max="11778" width="10.44140625" style="14" customWidth="1"/>
    <col min="11779" max="11779" width="17.44140625" style="14" bestFit="1" customWidth="1"/>
    <col min="11780" max="11781" width="8.88671875" style="14"/>
    <col min="11782" max="11782" width="2.44140625" style="14" customWidth="1"/>
    <col min="11783" max="11783" width="48.5546875" style="14" customWidth="1"/>
    <col min="11784" max="11785" width="8.88671875" style="14"/>
    <col min="11786" max="11786" width="19.109375" style="14" bestFit="1" customWidth="1"/>
    <col min="11787" max="11787" width="14.6640625" style="14" bestFit="1" customWidth="1"/>
    <col min="11788" max="12033" width="8.88671875" style="14"/>
    <col min="12034" max="12034" width="10.44140625" style="14" customWidth="1"/>
    <col min="12035" max="12035" width="17.44140625" style="14" bestFit="1" customWidth="1"/>
    <col min="12036" max="12037" width="8.88671875" style="14"/>
    <col min="12038" max="12038" width="2.44140625" style="14" customWidth="1"/>
    <col min="12039" max="12039" width="48.5546875" style="14" customWidth="1"/>
    <col min="12040" max="12041" width="8.88671875" style="14"/>
    <col min="12042" max="12042" width="19.109375" style="14" bestFit="1" customWidth="1"/>
    <col min="12043" max="12043" width="14.6640625" style="14" bestFit="1" customWidth="1"/>
    <col min="12044" max="12289" width="8.88671875" style="14"/>
    <col min="12290" max="12290" width="10.44140625" style="14" customWidth="1"/>
    <col min="12291" max="12291" width="17.44140625" style="14" bestFit="1" customWidth="1"/>
    <col min="12292" max="12293" width="8.88671875" style="14"/>
    <col min="12294" max="12294" width="2.44140625" style="14" customWidth="1"/>
    <col min="12295" max="12295" width="48.5546875" style="14" customWidth="1"/>
    <col min="12296" max="12297" width="8.88671875" style="14"/>
    <col min="12298" max="12298" width="19.109375" style="14" bestFit="1" customWidth="1"/>
    <col min="12299" max="12299" width="14.6640625" style="14" bestFit="1" customWidth="1"/>
    <col min="12300" max="12545" width="8.88671875" style="14"/>
    <col min="12546" max="12546" width="10.44140625" style="14" customWidth="1"/>
    <col min="12547" max="12547" width="17.44140625" style="14" bestFit="1" customWidth="1"/>
    <col min="12548" max="12549" width="8.88671875" style="14"/>
    <col min="12550" max="12550" width="2.44140625" style="14" customWidth="1"/>
    <col min="12551" max="12551" width="48.5546875" style="14" customWidth="1"/>
    <col min="12552" max="12553" width="8.88671875" style="14"/>
    <col min="12554" max="12554" width="19.109375" style="14" bestFit="1" customWidth="1"/>
    <col min="12555" max="12555" width="14.6640625" style="14" bestFit="1" customWidth="1"/>
    <col min="12556" max="12801" width="8.88671875" style="14"/>
    <col min="12802" max="12802" width="10.44140625" style="14" customWidth="1"/>
    <col min="12803" max="12803" width="17.44140625" style="14" bestFit="1" customWidth="1"/>
    <col min="12804" max="12805" width="8.88671875" style="14"/>
    <col min="12806" max="12806" width="2.44140625" style="14" customWidth="1"/>
    <col min="12807" max="12807" width="48.5546875" style="14" customWidth="1"/>
    <col min="12808" max="12809" width="8.88671875" style="14"/>
    <col min="12810" max="12810" width="19.109375" style="14" bestFit="1" customWidth="1"/>
    <col min="12811" max="12811" width="14.6640625" style="14" bestFit="1" customWidth="1"/>
    <col min="12812" max="13057" width="8.88671875" style="14"/>
    <col min="13058" max="13058" width="10.44140625" style="14" customWidth="1"/>
    <col min="13059" max="13059" width="17.44140625" style="14" bestFit="1" customWidth="1"/>
    <col min="13060" max="13061" width="8.88671875" style="14"/>
    <col min="13062" max="13062" width="2.44140625" style="14" customWidth="1"/>
    <col min="13063" max="13063" width="48.5546875" style="14" customWidth="1"/>
    <col min="13064" max="13065" width="8.88671875" style="14"/>
    <col min="13066" max="13066" width="19.109375" style="14" bestFit="1" customWidth="1"/>
    <col min="13067" max="13067" width="14.6640625" style="14" bestFit="1" customWidth="1"/>
    <col min="13068" max="13313" width="8.88671875" style="14"/>
    <col min="13314" max="13314" width="10.44140625" style="14" customWidth="1"/>
    <col min="13315" max="13315" width="17.44140625" style="14" bestFit="1" customWidth="1"/>
    <col min="13316" max="13317" width="8.88671875" style="14"/>
    <col min="13318" max="13318" width="2.44140625" style="14" customWidth="1"/>
    <col min="13319" max="13319" width="48.5546875" style="14" customWidth="1"/>
    <col min="13320" max="13321" width="8.88671875" style="14"/>
    <col min="13322" max="13322" width="19.109375" style="14" bestFit="1" customWidth="1"/>
    <col min="13323" max="13323" width="14.6640625" style="14" bestFit="1" customWidth="1"/>
    <col min="13324" max="13569" width="8.88671875" style="14"/>
    <col min="13570" max="13570" width="10.44140625" style="14" customWidth="1"/>
    <col min="13571" max="13571" width="17.44140625" style="14" bestFit="1" customWidth="1"/>
    <col min="13572" max="13573" width="8.88671875" style="14"/>
    <col min="13574" max="13574" width="2.44140625" style="14" customWidth="1"/>
    <col min="13575" max="13575" width="48.5546875" style="14" customWidth="1"/>
    <col min="13576" max="13577" width="8.88671875" style="14"/>
    <col min="13578" max="13578" width="19.109375" style="14" bestFit="1" customWidth="1"/>
    <col min="13579" max="13579" width="14.6640625" style="14" bestFit="1" customWidth="1"/>
    <col min="13580" max="13825" width="8.88671875" style="14"/>
    <col min="13826" max="13826" width="10.44140625" style="14" customWidth="1"/>
    <col min="13827" max="13827" width="17.44140625" style="14" bestFit="1" customWidth="1"/>
    <col min="13828" max="13829" width="8.88671875" style="14"/>
    <col min="13830" max="13830" width="2.44140625" style="14" customWidth="1"/>
    <col min="13831" max="13831" width="48.5546875" style="14" customWidth="1"/>
    <col min="13832" max="13833" width="8.88671875" style="14"/>
    <col min="13834" max="13834" width="19.109375" style="14" bestFit="1" customWidth="1"/>
    <col min="13835" max="13835" width="14.6640625" style="14" bestFit="1" customWidth="1"/>
    <col min="13836" max="14081" width="8.88671875" style="14"/>
    <col min="14082" max="14082" width="10.44140625" style="14" customWidth="1"/>
    <col min="14083" max="14083" width="17.44140625" style="14" bestFit="1" customWidth="1"/>
    <col min="14084" max="14085" width="8.88671875" style="14"/>
    <col min="14086" max="14086" width="2.44140625" style="14" customWidth="1"/>
    <col min="14087" max="14087" width="48.5546875" style="14" customWidth="1"/>
    <col min="14088" max="14089" width="8.88671875" style="14"/>
    <col min="14090" max="14090" width="19.109375" style="14" bestFit="1" customWidth="1"/>
    <col min="14091" max="14091" width="14.6640625" style="14" bestFit="1" customWidth="1"/>
    <col min="14092" max="14337" width="8.88671875" style="14"/>
    <col min="14338" max="14338" width="10.44140625" style="14" customWidth="1"/>
    <col min="14339" max="14339" width="17.44140625" style="14" bestFit="1" customWidth="1"/>
    <col min="14340" max="14341" width="8.88671875" style="14"/>
    <col min="14342" max="14342" width="2.44140625" style="14" customWidth="1"/>
    <col min="14343" max="14343" width="48.5546875" style="14" customWidth="1"/>
    <col min="14344" max="14345" width="8.88671875" style="14"/>
    <col min="14346" max="14346" width="19.109375" style="14" bestFit="1" customWidth="1"/>
    <col min="14347" max="14347" width="14.6640625" style="14" bestFit="1" customWidth="1"/>
    <col min="14348" max="14593" width="8.88671875" style="14"/>
    <col min="14594" max="14594" width="10.44140625" style="14" customWidth="1"/>
    <col min="14595" max="14595" width="17.44140625" style="14" bestFit="1" customWidth="1"/>
    <col min="14596" max="14597" width="8.88671875" style="14"/>
    <col min="14598" max="14598" width="2.44140625" style="14" customWidth="1"/>
    <col min="14599" max="14599" width="48.5546875" style="14" customWidth="1"/>
    <col min="14600" max="14601" width="8.88671875" style="14"/>
    <col min="14602" max="14602" width="19.109375" style="14" bestFit="1" customWidth="1"/>
    <col min="14603" max="14603" width="14.6640625" style="14" bestFit="1" customWidth="1"/>
    <col min="14604" max="14849" width="8.88671875" style="14"/>
    <col min="14850" max="14850" width="10.44140625" style="14" customWidth="1"/>
    <col min="14851" max="14851" width="17.44140625" style="14" bestFit="1" customWidth="1"/>
    <col min="14852" max="14853" width="8.88671875" style="14"/>
    <col min="14854" max="14854" width="2.44140625" style="14" customWidth="1"/>
    <col min="14855" max="14855" width="48.5546875" style="14" customWidth="1"/>
    <col min="14856" max="14857" width="8.88671875" style="14"/>
    <col min="14858" max="14858" width="19.109375" style="14" bestFit="1" customWidth="1"/>
    <col min="14859" max="14859" width="14.6640625" style="14" bestFit="1" customWidth="1"/>
    <col min="14860" max="15105" width="8.88671875" style="14"/>
    <col min="15106" max="15106" width="10.44140625" style="14" customWidth="1"/>
    <col min="15107" max="15107" width="17.44140625" style="14" bestFit="1" customWidth="1"/>
    <col min="15108" max="15109" width="8.88671875" style="14"/>
    <col min="15110" max="15110" width="2.44140625" style="14" customWidth="1"/>
    <col min="15111" max="15111" width="48.5546875" style="14" customWidth="1"/>
    <col min="15112" max="15113" width="8.88671875" style="14"/>
    <col min="15114" max="15114" width="19.109375" style="14" bestFit="1" customWidth="1"/>
    <col min="15115" max="15115" width="14.6640625" style="14" bestFit="1" customWidth="1"/>
    <col min="15116" max="15361" width="8.88671875" style="14"/>
    <col min="15362" max="15362" width="10.44140625" style="14" customWidth="1"/>
    <col min="15363" max="15363" width="17.44140625" style="14" bestFit="1" customWidth="1"/>
    <col min="15364" max="15365" width="8.88671875" style="14"/>
    <col min="15366" max="15366" width="2.44140625" style="14" customWidth="1"/>
    <col min="15367" max="15367" width="48.5546875" style="14" customWidth="1"/>
    <col min="15368" max="15369" width="8.88671875" style="14"/>
    <col min="15370" max="15370" width="19.109375" style="14" bestFit="1" customWidth="1"/>
    <col min="15371" max="15371" width="14.6640625" style="14" bestFit="1" customWidth="1"/>
    <col min="15372" max="15617" width="8.88671875" style="14"/>
    <col min="15618" max="15618" width="10.44140625" style="14" customWidth="1"/>
    <col min="15619" max="15619" width="17.44140625" style="14" bestFit="1" customWidth="1"/>
    <col min="15620" max="15621" width="8.88671875" style="14"/>
    <col min="15622" max="15622" width="2.44140625" style="14" customWidth="1"/>
    <col min="15623" max="15623" width="48.5546875" style="14" customWidth="1"/>
    <col min="15624" max="15625" width="8.88671875" style="14"/>
    <col min="15626" max="15626" width="19.109375" style="14" bestFit="1" customWidth="1"/>
    <col min="15627" max="15627" width="14.6640625" style="14" bestFit="1" customWidth="1"/>
    <col min="15628" max="15873" width="8.88671875" style="14"/>
    <col min="15874" max="15874" width="10.44140625" style="14" customWidth="1"/>
    <col min="15875" max="15875" width="17.44140625" style="14" bestFit="1" customWidth="1"/>
    <col min="15876" max="15877" width="8.88671875" style="14"/>
    <col min="15878" max="15878" width="2.44140625" style="14" customWidth="1"/>
    <col min="15879" max="15879" width="48.5546875" style="14" customWidth="1"/>
    <col min="15880" max="15881" width="8.88671875" style="14"/>
    <col min="15882" max="15882" width="19.109375" style="14" bestFit="1" customWidth="1"/>
    <col min="15883" max="15883" width="14.6640625" style="14" bestFit="1" customWidth="1"/>
    <col min="15884" max="16129" width="8.88671875" style="14"/>
    <col min="16130" max="16130" width="10.44140625" style="14" customWidth="1"/>
    <col min="16131" max="16131" width="17.44140625" style="14" bestFit="1" customWidth="1"/>
    <col min="16132" max="16133" width="8.88671875" style="14"/>
    <col min="16134" max="16134" width="2.44140625" style="14" customWidth="1"/>
    <col min="16135" max="16135" width="48.5546875" style="14" customWidth="1"/>
    <col min="16136" max="16137" width="8.88671875" style="14"/>
    <col min="16138" max="16138" width="19.109375" style="14" bestFit="1" customWidth="1"/>
    <col min="16139" max="16139" width="14.6640625" style="14" bestFit="1" customWidth="1"/>
    <col min="16140" max="16384" width="8.88671875" style="14"/>
  </cols>
  <sheetData>
    <row r="1" spans="1:48" x14ac:dyDescent="0.25">
      <c r="A1" s="20"/>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5"/>
      <c r="AQ1" s="15"/>
      <c r="AR1" s="15"/>
      <c r="AS1" s="15"/>
      <c r="AT1" s="15"/>
      <c r="AU1" s="15"/>
      <c r="AV1" s="15"/>
    </row>
    <row r="2" spans="1:48" x14ac:dyDescent="0.25">
      <c r="A2" s="20"/>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5"/>
      <c r="AQ2" s="15"/>
      <c r="AR2" s="15"/>
      <c r="AS2" s="15"/>
      <c r="AT2" s="15"/>
      <c r="AU2" s="15"/>
      <c r="AV2" s="15"/>
    </row>
    <row r="3" spans="1:48" ht="13.8" customHeight="1" x14ac:dyDescent="0.25">
      <c r="A3" s="17"/>
      <c r="B3" s="18"/>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5"/>
      <c r="AQ3" s="15"/>
      <c r="AR3" s="15"/>
      <c r="AS3" s="15"/>
      <c r="AT3" s="15"/>
      <c r="AU3" s="15"/>
      <c r="AV3" s="15"/>
    </row>
    <row r="4" spans="1:48" ht="13.8" customHeight="1" thickBot="1" x14ac:dyDescent="0.3">
      <c r="A4" s="17"/>
      <c r="B4" s="18"/>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5"/>
      <c r="AQ4" s="15"/>
      <c r="AR4" s="15"/>
      <c r="AS4" s="15"/>
      <c r="AT4" s="15"/>
      <c r="AU4" s="15"/>
      <c r="AV4" s="15"/>
    </row>
    <row r="5" spans="1:48" ht="14.4" thickTop="1" thickBot="1" x14ac:dyDescent="0.3">
      <c r="A5" s="18"/>
      <c r="B5" s="18"/>
      <c r="C5" s="31"/>
      <c r="D5" s="32" t="s">
        <v>12</v>
      </c>
      <c r="E5" s="32" t="s">
        <v>32</v>
      </c>
      <c r="F5" s="21"/>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5"/>
      <c r="AQ5" s="15"/>
      <c r="AR5" s="15"/>
      <c r="AS5" s="15"/>
      <c r="AT5" s="15"/>
      <c r="AU5" s="15"/>
      <c r="AV5" s="15"/>
    </row>
    <row r="6" spans="1:48" ht="15" customHeight="1" thickTop="1" thickBot="1" x14ac:dyDescent="0.3">
      <c r="A6" s="18"/>
      <c r="B6" s="18"/>
      <c r="C6" s="36" t="s">
        <v>24</v>
      </c>
      <c r="D6" s="33">
        <v>1000</v>
      </c>
      <c r="E6" s="33">
        <v>1000</v>
      </c>
      <c r="F6" s="22"/>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5"/>
      <c r="AQ6" s="15"/>
      <c r="AR6" s="15"/>
      <c r="AS6" s="15"/>
      <c r="AT6" s="15"/>
      <c r="AU6" s="15"/>
      <c r="AV6" s="15"/>
    </row>
    <row r="7" spans="1:48" ht="0.6" customHeight="1" thickTop="1" thickBot="1" x14ac:dyDescent="0.3">
      <c r="A7" s="18"/>
      <c r="B7" s="18"/>
      <c r="C7" s="34"/>
      <c r="D7" s="43">
        <v>3</v>
      </c>
      <c r="E7" s="44"/>
      <c r="F7" s="22"/>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5"/>
      <c r="AQ7" s="15"/>
      <c r="AR7" s="15"/>
      <c r="AS7" s="15"/>
      <c r="AT7" s="15"/>
      <c r="AU7" s="15"/>
      <c r="AV7" s="15"/>
    </row>
    <row r="8" spans="1:48" ht="20.399999999999999" hidden="1" customHeight="1" thickTop="1" thickBot="1" x14ac:dyDescent="0.3">
      <c r="A8" s="18"/>
      <c r="B8" s="18"/>
      <c r="C8" s="32"/>
      <c r="D8" s="45"/>
      <c r="E8" s="46"/>
      <c r="F8" s="23"/>
      <c r="G8" s="17"/>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5"/>
      <c r="AQ8" s="15"/>
      <c r="AR8" s="15"/>
      <c r="AS8" s="15"/>
      <c r="AT8" s="15"/>
      <c r="AU8" s="15"/>
      <c r="AV8" s="15"/>
    </row>
    <row r="9" spans="1:48" ht="1.2" hidden="1" customHeight="1" thickTop="1" thickBot="1" x14ac:dyDescent="0.3">
      <c r="A9" s="18"/>
      <c r="B9" s="18"/>
      <c r="C9" s="32"/>
      <c r="D9" s="47"/>
      <c r="E9" s="46"/>
      <c r="F9" s="23"/>
      <c r="G9" s="18"/>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5"/>
      <c r="AQ9" s="15"/>
      <c r="AR9" s="15"/>
      <c r="AS9" s="15"/>
      <c r="AT9" s="15"/>
      <c r="AU9" s="15"/>
      <c r="AV9" s="15"/>
    </row>
    <row r="10" spans="1:48" ht="21" hidden="1" customHeight="1" thickTop="1" thickBot="1" x14ac:dyDescent="0.3">
      <c r="A10" s="18"/>
      <c r="B10" s="18"/>
      <c r="C10" s="32" t="s">
        <v>11</v>
      </c>
      <c r="D10" s="33">
        <v>57</v>
      </c>
      <c r="E10" s="33">
        <v>53</v>
      </c>
      <c r="F10" s="24"/>
      <c r="G10" s="18"/>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5"/>
      <c r="AQ10" s="15"/>
      <c r="AR10" s="15"/>
      <c r="AS10" s="15"/>
      <c r="AT10" s="15"/>
      <c r="AU10" s="15"/>
      <c r="AV10" s="15"/>
    </row>
    <row r="11" spans="1:48" ht="19.8" hidden="1" customHeight="1" thickTop="1" thickBot="1" x14ac:dyDescent="0.3">
      <c r="A11" s="18"/>
      <c r="B11" s="18"/>
      <c r="C11" s="35"/>
      <c r="D11" s="44"/>
      <c r="E11" s="48"/>
      <c r="F11" s="22"/>
      <c r="G11" s="18"/>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5"/>
      <c r="AQ11" s="15"/>
      <c r="AR11" s="15"/>
      <c r="AS11" s="15"/>
      <c r="AT11" s="15"/>
      <c r="AU11" s="15"/>
      <c r="AV11" s="15"/>
    </row>
    <row r="12" spans="1:48" ht="16.2" customHeight="1" thickTop="1" thickBot="1" x14ac:dyDescent="0.3">
      <c r="A12" s="18"/>
      <c r="B12" s="18"/>
      <c r="C12" s="36" t="s">
        <v>7</v>
      </c>
      <c r="D12" s="33">
        <v>2.5</v>
      </c>
      <c r="E12" s="33">
        <v>2.5</v>
      </c>
      <c r="F12" s="22"/>
      <c r="G12" s="18"/>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5"/>
      <c r="AQ12" s="15"/>
      <c r="AR12" s="15"/>
      <c r="AS12" s="15"/>
      <c r="AT12" s="15"/>
      <c r="AU12" s="15"/>
      <c r="AV12" s="15"/>
    </row>
    <row r="13" spans="1:48" ht="18.600000000000001" hidden="1" customHeight="1" thickTop="1" thickBot="1" x14ac:dyDescent="0.3">
      <c r="A13" s="18"/>
      <c r="B13" s="18"/>
      <c r="C13" s="32"/>
      <c r="D13" s="45"/>
      <c r="E13" s="45"/>
      <c r="F13" s="23"/>
      <c r="G13" s="17"/>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5"/>
      <c r="AQ13" s="15"/>
      <c r="AR13" s="15"/>
      <c r="AS13" s="15"/>
      <c r="AT13" s="15"/>
      <c r="AU13" s="15"/>
      <c r="AV13" s="15"/>
    </row>
    <row r="14" spans="1:48" ht="15" customHeight="1" thickTop="1" thickBot="1" x14ac:dyDescent="0.3">
      <c r="A14" s="18"/>
      <c r="B14" s="18"/>
      <c r="C14" s="36" t="s">
        <v>8</v>
      </c>
      <c r="D14" s="33">
        <v>25</v>
      </c>
      <c r="E14" s="33">
        <v>25</v>
      </c>
      <c r="F14" s="22"/>
      <c r="G14" s="18"/>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5"/>
      <c r="AQ14" s="15"/>
      <c r="AR14" s="15"/>
      <c r="AS14" s="15"/>
      <c r="AT14" s="15"/>
      <c r="AU14" s="15"/>
      <c r="AV14" s="15"/>
    </row>
    <row r="15" spans="1:48" ht="39" hidden="1" customHeight="1" thickTop="1" thickBot="1" x14ac:dyDescent="0.3">
      <c r="A15" s="18"/>
      <c r="B15" s="18"/>
      <c r="C15" s="34"/>
      <c r="D15" s="31"/>
      <c r="E15" s="32"/>
      <c r="F15" s="22"/>
      <c r="G15" s="18"/>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5"/>
      <c r="AQ15" s="15"/>
      <c r="AR15" s="15"/>
      <c r="AS15" s="15"/>
      <c r="AT15" s="15"/>
      <c r="AU15" s="15"/>
      <c r="AV15" s="15"/>
    </row>
    <row r="16" spans="1:48" ht="0.6" customHeight="1" thickTop="1" thickBot="1" x14ac:dyDescent="0.3">
      <c r="A16" s="18"/>
      <c r="B16" s="18"/>
      <c r="C16" s="34"/>
      <c r="D16" s="31"/>
      <c r="E16" s="32"/>
      <c r="F16" s="22"/>
      <c r="G16" s="18"/>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5"/>
      <c r="AQ16" s="15"/>
      <c r="AR16" s="15"/>
      <c r="AS16" s="15"/>
      <c r="AT16" s="15"/>
      <c r="AU16" s="15"/>
      <c r="AV16" s="15"/>
    </row>
    <row r="17" spans="1:48" ht="18" hidden="1" customHeight="1" thickTop="1" thickBot="1" x14ac:dyDescent="0.3">
      <c r="A17" s="18"/>
      <c r="B17" s="18"/>
      <c r="C17" s="32" t="s">
        <v>13</v>
      </c>
      <c r="D17" s="37">
        <f>(((-7.035*LN(D6)+121.09))*((D12^2)*D10/1000))+D14</f>
        <v>50.825966699403494</v>
      </c>
      <c r="E17" s="37">
        <f>(((-9.191*LN(E6)+122.43)*((E12^2)*E10/1000))+E14)</f>
        <v>44.524147032727399</v>
      </c>
      <c r="F17" s="17"/>
      <c r="G17" s="17"/>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5"/>
      <c r="AQ17" s="15"/>
      <c r="AR17" s="15"/>
      <c r="AS17" s="15"/>
      <c r="AT17" s="15"/>
      <c r="AU17" s="15"/>
      <c r="AV17" s="15"/>
    </row>
    <row r="18" spans="1:48" ht="15" hidden="1" customHeight="1" thickTop="1" thickBot="1" x14ac:dyDescent="0.3">
      <c r="A18" s="18"/>
      <c r="B18" s="18"/>
      <c r="C18" s="32"/>
      <c r="D18" s="37"/>
      <c r="E18" s="37"/>
      <c r="F18" s="17"/>
      <c r="G18" s="17"/>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5"/>
      <c r="AQ18" s="15"/>
      <c r="AR18" s="15"/>
      <c r="AS18" s="15"/>
      <c r="AT18" s="15"/>
      <c r="AU18" s="15"/>
      <c r="AV18" s="15"/>
    </row>
    <row r="19" spans="1:48" ht="15" thickTop="1" thickBot="1" x14ac:dyDescent="0.35">
      <c r="A19" s="18"/>
      <c r="B19" s="18"/>
      <c r="C19" s="39" t="s">
        <v>14</v>
      </c>
      <c r="D19" s="37">
        <f xml:space="preserve"> 37.63*EXP(0.0034*D17)</f>
        <v>44.728455675931706</v>
      </c>
      <c r="E19" s="37">
        <f>37.63*EXP(0.0034*E17)</f>
        <v>43.780289492788008</v>
      </c>
      <c r="F19" s="17"/>
      <c r="G19" s="17"/>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5"/>
      <c r="AQ19" s="15"/>
      <c r="AR19" s="15"/>
      <c r="AS19" s="15"/>
      <c r="AT19" s="15"/>
      <c r="AU19" s="15"/>
      <c r="AV19" s="15"/>
    </row>
    <row r="20" spans="1:48" ht="15.6" customHeight="1" thickTop="1" thickBot="1" x14ac:dyDescent="0.3">
      <c r="A20" s="18"/>
      <c r="B20" s="18"/>
      <c r="C20" s="39" t="s">
        <v>9</v>
      </c>
      <c r="D20" s="37">
        <f>((-7.035*LN(D6)+121.09)*(((D12)^2)*D19/1000))+D14</f>
        <v>45.265887838637852</v>
      </c>
      <c r="E20" s="37">
        <f>(((-9.191*LN(E6)+122.43))*(((E12)^2)*E19/1000))+E14</f>
        <v>41.127788852689882</v>
      </c>
      <c r="F20" s="25"/>
      <c r="G20" s="18"/>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5"/>
      <c r="AQ20" s="15"/>
      <c r="AR20" s="15"/>
      <c r="AS20" s="15"/>
      <c r="AT20" s="15"/>
      <c r="AU20" s="15"/>
      <c r="AV20" s="15"/>
    </row>
    <row r="21" spans="1:48" ht="16.5" customHeight="1" thickTop="1" thickBot="1" x14ac:dyDescent="0.45">
      <c r="A21" s="18"/>
      <c r="B21" s="18"/>
      <c r="C21" s="39" t="s">
        <v>10</v>
      </c>
      <c r="D21" s="37">
        <f>(((D20-((5*2.71^(-(0.0003)*(D6)))*D19/1000*D12^2))))</f>
        <v>44.229450290833284</v>
      </c>
      <c r="E21" s="37">
        <f>(((E20-((5*2.71^(-(0.0003)*(E6)))*E19/1000*E12^2))))</f>
        <v>40.11332199488384</v>
      </c>
      <c r="F21" s="25"/>
      <c r="G21" s="52"/>
      <c r="H21" s="53" t="s">
        <v>29</v>
      </c>
      <c r="I21" s="53" t="s">
        <v>25</v>
      </c>
      <c r="J21" s="53" t="s">
        <v>26</v>
      </c>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5"/>
      <c r="AQ21" s="15"/>
      <c r="AR21" s="15"/>
      <c r="AS21" s="15"/>
      <c r="AT21" s="15"/>
      <c r="AU21" s="15"/>
      <c r="AV21" s="15"/>
    </row>
    <row r="22" spans="1:48" ht="13.95" customHeight="1" thickTop="1" thickBot="1" x14ac:dyDescent="0.3">
      <c r="A22" s="16"/>
      <c r="B22" s="18"/>
      <c r="C22" s="26"/>
      <c r="D22" s="26"/>
      <c r="E22" s="18"/>
      <c r="F22" s="18"/>
      <c r="G22" s="53" t="s">
        <v>27</v>
      </c>
      <c r="H22" s="54">
        <v>200</v>
      </c>
      <c r="I22" s="54">
        <v>500</v>
      </c>
      <c r="J22" s="54">
        <v>500</v>
      </c>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5"/>
      <c r="AQ22" s="15"/>
      <c r="AR22" s="15"/>
      <c r="AS22" s="15"/>
      <c r="AT22" s="15"/>
      <c r="AU22" s="15"/>
      <c r="AV22" s="15"/>
    </row>
    <row r="23" spans="1:48" ht="16.8" thickBot="1" x14ac:dyDescent="0.3">
      <c r="A23" s="18"/>
      <c r="B23" s="18"/>
      <c r="C23" s="38"/>
      <c r="D23" s="26"/>
      <c r="E23" s="18"/>
      <c r="F23" s="16"/>
      <c r="G23" s="53" t="s">
        <v>30</v>
      </c>
      <c r="H23" s="54">
        <v>1200</v>
      </c>
      <c r="I23" s="54">
        <v>0</v>
      </c>
      <c r="J23" s="54">
        <v>0</v>
      </c>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5"/>
      <c r="AQ23" s="15"/>
      <c r="AR23" s="15"/>
      <c r="AS23" s="15"/>
      <c r="AT23" s="15"/>
      <c r="AU23" s="15"/>
      <c r="AV23" s="15"/>
    </row>
    <row r="24" spans="1:48" ht="17.399999999999999" thickTop="1" thickBot="1" x14ac:dyDescent="0.3">
      <c r="A24" s="16"/>
      <c r="B24" s="16"/>
      <c r="C24" s="16"/>
      <c r="D24" s="16"/>
      <c r="E24" s="16"/>
      <c r="F24" s="16"/>
      <c r="G24" s="53" t="s">
        <v>31</v>
      </c>
      <c r="H24" s="54">
        <v>200</v>
      </c>
      <c r="I24" s="54">
        <v>500</v>
      </c>
      <c r="J24" s="54">
        <v>500</v>
      </c>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5"/>
      <c r="AQ24" s="15"/>
      <c r="AR24" s="15"/>
      <c r="AS24" s="15"/>
      <c r="AT24" s="15"/>
      <c r="AU24" s="15"/>
      <c r="AV24" s="15"/>
    </row>
    <row r="25" spans="1:48" ht="14.4" thickBot="1" x14ac:dyDescent="0.3">
      <c r="A25" s="16"/>
      <c r="B25" s="16"/>
      <c r="C25" s="16"/>
      <c r="D25" s="16"/>
      <c r="E25" s="16"/>
      <c r="F25" s="16"/>
      <c r="G25" s="53" t="s">
        <v>28</v>
      </c>
      <c r="H25" s="54">
        <v>1200</v>
      </c>
      <c r="I25" s="54">
        <v>0</v>
      </c>
      <c r="J25" s="54">
        <v>0</v>
      </c>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5"/>
      <c r="AQ25" s="15"/>
      <c r="AR25" s="15"/>
      <c r="AS25" s="15"/>
      <c r="AT25" s="15"/>
      <c r="AU25" s="15"/>
      <c r="AV25" s="15"/>
    </row>
    <row r="26" spans="1:48" x14ac:dyDescent="0.25">
      <c r="A26" s="27"/>
      <c r="B26" s="2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5"/>
      <c r="AQ26" s="15"/>
      <c r="AR26" s="15"/>
      <c r="AS26" s="15"/>
      <c r="AT26" s="15"/>
      <c r="AU26" s="15"/>
      <c r="AV26" s="15"/>
    </row>
    <row r="27" spans="1:48" x14ac:dyDescent="0.25">
      <c r="A27" s="27"/>
      <c r="B27" s="18"/>
      <c r="C27" s="29" t="s">
        <v>6</v>
      </c>
      <c r="D27" s="29"/>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5"/>
      <c r="AQ27" s="15"/>
      <c r="AR27" s="15"/>
      <c r="AS27" s="15"/>
      <c r="AT27" s="15"/>
      <c r="AU27" s="15"/>
      <c r="AV27" s="15"/>
    </row>
    <row r="28" spans="1:48"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5"/>
      <c r="AQ28" s="15"/>
      <c r="AR28" s="15"/>
      <c r="AS28" s="15"/>
      <c r="AT28" s="15"/>
      <c r="AU28" s="15"/>
      <c r="AV28" s="15"/>
    </row>
    <row r="29" spans="1:48" x14ac:dyDescent="0.25">
      <c r="A29" s="16"/>
      <c r="B29" s="16"/>
      <c r="C29" s="16"/>
      <c r="D29" s="16"/>
      <c r="E29" s="16"/>
      <c r="F29" s="16"/>
      <c r="G29" s="18"/>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5"/>
      <c r="AQ29" s="15"/>
      <c r="AR29" s="15"/>
      <c r="AS29" s="15"/>
      <c r="AT29" s="15"/>
      <c r="AU29" s="15"/>
      <c r="AV29" s="15"/>
    </row>
    <row r="30" spans="1:48" x14ac:dyDescent="0.25">
      <c r="A30" s="16"/>
      <c r="B30" s="16"/>
      <c r="C30" s="16"/>
      <c r="D30" s="16"/>
      <c r="E30" s="16"/>
      <c r="F30" s="16"/>
      <c r="G30" s="19"/>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5"/>
      <c r="AQ30" s="15"/>
      <c r="AR30" s="15"/>
      <c r="AS30" s="15"/>
      <c r="AT30" s="15"/>
      <c r="AU30" s="15"/>
      <c r="AV30" s="15"/>
    </row>
    <row r="31" spans="1:48" x14ac:dyDescent="0.25">
      <c r="A31" s="16"/>
      <c r="B31" s="16"/>
      <c r="C31" s="16"/>
      <c r="D31" s="16"/>
      <c r="E31" s="16"/>
      <c r="F31" s="16"/>
      <c r="G31" s="19"/>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5"/>
      <c r="AQ31" s="15"/>
      <c r="AR31" s="15"/>
      <c r="AS31" s="15"/>
      <c r="AT31" s="15"/>
      <c r="AU31" s="15"/>
      <c r="AV31" s="15"/>
    </row>
    <row r="32" spans="1:48" x14ac:dyDescent="0.25">
      <c r="A32" s="16"/>
      <c r="B32" s="16"/>
      <c r="C32" s="16"/>
      <c r="D32" s="16"/>
      <c r="E32" s="16"/>
      <c r="F32" s="16"/>
      <c r="G32" s="18"/>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5"/>
      <c r="AQ32" s="15"/>
      <c r="AR32" s="15"/>
      <c r="AS32" s="15"/>
      <c r="AT32" s="15"/>
      <c r="AU32" s="15"/>
      <c r="AV32" s="15"/>
    </row>
    <row r="33" spans="1:48" x14ac:dyDescent="0.25">
      <c r="A33" s="16"/>
      <c r="B33" s="16"/>
      <c r="C33" s="16"/>
      <c r="D33" s="16"/>
      <c r="E33" s="16"/>
      <c r="F33" s="16"/>
      <c r="G33" s="18"/>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5"/>
      <c r="AQ33" s="15"/>
      <c r="AR33" s="15"/>
      <c r="AS33" s="15"/>
      <c r="AT33" s="15"/>
      <c r="AU33" s="15"/>
      <c r="AV33" s="15"/>
    </row>
    <row r="34" spans="1:48"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5"/>
      <c r="AQ34" s="15"/>
      <c r="AR34" s="15"/>
      <c r="AS34" s="15"/>
      <c r="AT34" s="15"/>
      <c r="AU34" s="15"/>
      <c r="AV34" s="15"/>
    </row>
    <row r="35" spans="1:48"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5"/>
      <c r="AQ35" s="15"/>
      <c r="AR35" s="15"/>
      <c r="AS35" s="15"/>
      <c r="AT35" s="15"/>
      <c r="AU35" s="15"/>
      <c r="AV35" s="15"/>
    </row>
    <row r="36" spans="1:48"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5"/>
      <c r="AQ36" s="15"/>
      <c r="AR36" s="15"/>
      <c r="AS36" s="15"/>
      <c r="AT36" s="15"/>
      <c r="AU36" s="15"/>
      <c r="AV36" s="15"/>
    </row>
    <row r="37" spans="1:48"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5"/>
      <c r="AQ37" s="15"/>
      <c r="AR37" s="15"/>
      <c r="AS37" s="15"/>
      <c r="AT37" s="15"/>
      <c r="AU37" s="15"/>
      <c r="AV37" s="15"/>
    </row>
    <row r="38" spans="1:48"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5"/>
      <c r="AQ38" s="15"/>
      <c r="AR38" s="15"/>
      <c r="AS38" s="15"/>
      <c r="AT38" s="15"/>
      <c r="AU38" s="15"/>
      <c r="AV38" s="15"/>
    </row>
    <row r="39" spans="1:48"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5"/>
      <c r="AQ39" s="15"/>
      <c r="AR39" s="15"/>
      <c r="AS39" s="15"/>
      <c r="AT39" s="15"/>
      <c r="AU39" s="15"/>
      <c r="AV39" s="15"/>
    </row>
    <row r="40" spans="1:48"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5"/>
      <c r="AQ40" s="15"/>
      <c r="AR40" s="15"/>
      <c r="AS40" s="15"/>
      <c r="AT40" s="15"/>
      <c r="AU40" s="15"/>
      <c r="AV40" s="15"/>
    </row>
    <row r="41" spans="1:48"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5"/>
      <c r="AQ41" s="15"/>
      <c r="AR41" s="15"/>
      <c r="AS41" s="15"/>
      <c r="AT41" s="15"/>
      <c r="AU41" s="15"/>
      <c r="AV41" s="15"/>
    </row>
    <row r="42" spans="1:48"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5"/>
      <c r="AQ42" s="15"/>
      <c r="AR42" s="15"/>
      <c r="AS42" s="15"/>
      <c r="AT42" s="15"/>
      <c r="AU42" s="15"/>
      <c r="AV42" s="15"/>
    </row>
    <row r="43" spans="1:48"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5"/>
      <c r="AQ43" s="15"/>
      <c r="AR43" s="15"/>
      <c r="AS43" s="15"/>
      <c r="AT43" s="15"/>
      <c r="AU43" s="15"/>
      <c r="AV43" s="15"/>
    </row>
    <row r="44" spans="1:48"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5"/>
      <c r="AQ44" s="15"/>
      <c r="AR44" s="15"/>
      <c r="AS44" s="15"/>
      <c r="AT44" s="15"/>
      <c r="AU44" s="15"/>
      <c r="AV44" s="15"/>
    </row>
    <row r="45" spans="1:48"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5"/>
      <c r="AQ45" s="15"/>
      <c r="AR45" s="15"/>
      <c r="AS45" s="15"/>
      <c r="AT45" s="15"/>
      <c r="AU45" s="15"/>
      <c r="AV45" s="15"/>
    </row>
    <row r="46" spans="1:48"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5"/>
      <c r="AQ46" s="15"/>
      <c r="AR46" s="15"/>
      <c r="AS46" s="15"/>
      <c r="AT46" s="15"/>
      <c r="AU46" s="15"/>
      <c r="AV46" s="15"/>
    </row>
    <row r="47" spans="1:48" x14ac:dyDescent="0.2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5"/>
      <c r="AQ47" s="15"/>
      <c r="AR47" s="15"/>
      <c r="AS47" s="15"/>
      <c r="AT47" s="15"/>
      <c r="AU47" s="15"/>
      <c r="AV47" s="15"/>
    </row>
    <row r="48" spans="1:48" x14ac:dyDescent="0.2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5"/>
      <c r="AQ48" s="15"/>
      <c r="AR48" s="15"/>
      <c r="AS48" s="15"/>
      <c r="AT48" s="15"/>
      <c r="AU48" s="15"/>
      <c r="AV48" s="15"/>
    </row>
    <row r="49" spans="1:48" x14ac:dyDescent="0.2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5"/>
      <c r="AQ49" s="15"/>
      <c r="AR49" s="15"/>
      <c r="AS49" s="15"/>
      <c r="AT49" s="15"/>
      <c r="AU49" s="15"/>
      <c r="AV49" s="15"/>
    </row>
    <row r="50" spans="1:48" x14ac:dyDescent="0.2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5"/>
      <c r="AQ50" s="15"/>
      <c r="AR50" s="15"/>
      <c r="AS50" s="15"/>
      <c r="AT50" s="15"/>
      <c r="AU50" s="15"/>
      <c r="AV50" s="15"/>
    </row>
    <row r="51" spans="1:48"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5"/>
      <c r="AQ51" s="15"/>
      <c r="AR51" s="15"/>
      <c r="AS51" s="15"/>
      <c r="AT51" s="15"/>
      <c r="AU51" s="15"/>
      <c r="AV51" s="15"/>
    </row>
    <row r="52" spans="1:48" x14ac:dyDescent="0.25">
      <c r="A52" s="16"/>
      <c r="B52" s="16"/>
      <c r="C52" s="16"/>
      <c r="D52" s="16"/>
      <c r="E52" s="16"/>
      <c r="F52" s="30" t="s">
        <v>5</v>
      </c>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5"/>
      <c r="AQ52" s="15"/>
      <c r="AR52" s="15"/>
      <c r="AS52" s="15"/>
      <c r="AT52" s="15"/>
      <c r="AU52" s="15"/>
      <c r="AV52" s="15"/>
    </row>
    <row r="53" spans="1:48"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5"/>
      <c r="AQ53" s="15"/>
      <c r="AR53" s="15"/>
      <c r="AS53" s="15"/>
      <c r="AT53" s="15"/>
      <c r="AU53" s="15"/>
      <c r="AV53" s="15"/>
    </row>
    <row r="54" spans="1:48"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5"/>
      <c r="AQ54" s="15"/>
      <c r="AR54" s="15"/>
      <c r="AS54" s="15"/>
      <c r="AT54" s="15"/>
      <c r="AU54" s="15"/>
      <c r="AV54" s="15"/>
    </row>
    <row r="55" spans="1:48"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5"/>
      <c r="AQ55" s="15"/>
      <c r="AR55" s="15"/>
      <c r="AS55" s="15"/>
      <c r="AT55" s="15"/>
      <c r="AU55" s="15"/>
      <c r="AV55" s="15"/>
    </row>
    <row r="56" spans="1:48"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5"/>
      <c r="AQ56" s="15"/>
      <c r="AR56" s="15"/>
      <c r="AS56" s="15"/>
      <c r="AT56" s="15"/>
      <c r="AU56" s="15"/>
      <c r="AV56" s="15"/>
    </row>
    <row r="57" spans="1:48"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5"/>
      <c r="AQ57" s="15"/>
      <c r="AR57" s="15"/>
      <c r="AS57" s="15"/>
      <c r="AT57" s="15"/>
      <c r="AU57" s="15"/>
      <c r="AV57" s="15"/>
    </row>
    <row r="58" spans="1:48"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5"/>
      <c r="AQ58" s="15"/>
      <c r="AR58" s="15"/>
      <c r="AS58" s="15"/>
      <c r="AT58" s="15"/>
      <c r="AU58" s="15"/>
      <c r="AV58" s="15"/>
    </row>
    <row r="59" spans="1:48" x14ac:dyDescent="0.2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5"/>
      <c r="AQ59" s="15"/>
      <c r="AR59" s="15"/>
      <c r="AS59" s="15"/>
      <c r="AT59" s="15"/>
      <c r="AU59" s="15"/>
      <c r="AV59" s="15"/>
    </row>
    <row r="60" spans="1:48"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5"/>
      <c r="AQ60" s="15"/>
      <c r="AR60" s="15"/>
      <c r="AS60" s="15"/>
      <c r="AT60" s="15"/>
      <c r="AU60" s="15"/>
      <c r="AV60" s="15"/>
    </row>
    <row r="61" spans="1:48"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5"/>
      <c r="AQ61" s="15"/>
      <c r="AR61" s="15"/>
      <c r="AS61" s="15"/>
      <c r="AT61" s="15"/>
      <c r="AU61" s="15"/>
      <c r="AV61" s="15"/>
    </row>
    <row r="62" spans="1:48"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5"/>
      <c r="AQ62" s="15"/>
      <c r="AR62" s="15"/>
      <c r="AS62" s="15"/>
      <c r="AT62" s="15"/>
      <c r="AU62" s="15"/>
      <c r="AV62" s="15"/>
    </row>
    <row r="63" spans="1:48"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5"/>
      <c r="AQ63" s="15"/>
      <c r="AR63" s="15"/>
      <c r="AS63" s="15"/>
      <c r="AT63" s="15"/>
      <c r="AU63" s="15"/>
      <c r="AV63" s="15"/>
    </row>
    <row r="64" spans="1:48"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5"/>
      <c r="AQ64" s="15"/>
      <c r="AR64" s="15"/>
      <c r="AS64" s="15"/>
      <c r="AT64" s="15"/>
      <c r="AU64" s="15"/>
      <c r="AV64" s="15"/>
    </row>
    <row r="65" spans="1:48"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5"/>
      <c r="AQ65" s="15"/>
      <c r="AR65" s="15"/>
      <c r="AS65" s="15"/>
      <c r="AT65" s="15"/>
      <c r="AU65" s="15"/>
      <c r="AV65" s="15"/>
    </row>
    <row r="66" spans="1:48"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5"/>
      <c r="AQ66" s="15"/>
      <c r="AR66" s="15"/>
      <c r="AS66" s="15"/>
      <c r="AT66" s="15"/>
      <c r="AU66" s="15"/>
      <c r="AV66" s="15"/>
    </row>
    <row r="67" spans="1:48"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5"/>
      <c r="AQ67" s="15"/>
      <c r="AR67" s="15"/>
      <c r="AS67" s="15"/>
      <c r="AT67" s="15"/>
      <c r="AU67" s="15"/>
      <c r="AV67" s="15"/>
    </row>
    <row r="68" spans="1:48"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5"/>
      <c r="AQ68" s="15"/>
      <c r="AR68" s="15"/>
      <c r="AS68" s="15"/>
      <c r="AT68" s="15"/>
      <c r="AU68" s="15"/>
      <c r="AV68" s="15"/>
    </row>
    <row r="69" spans="1:48"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5"/>
      <c r="AQ69" s="15"/>
      <c r="AR69" s="15"/>
      <c r="AS69" s="15"/>
      <c r="AT69" s="15"/>
      <c r="AU69" s="15"/>
      <c r="AV69" s="15"/>
    </row>
    <row r="70" spans="1:48"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5"/>
      <c r="AQ70" s="15"/>
      <c r="AR70" s="15"/>
      <c r="AS70" s="15"/>
      <c r="AT70" s="15"/>
      <c r="AU70" s="15"/>
      <c r="AV70" s="15"/>
    </row>
    <row r="71" spans="1:48"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5"/>
      <c r="AQ71" s="15"/>
      <c r="AR71" s="15"/>
      <c r="AS71" s="15"/>
      <c r="AT71" s="15"/>
      <c r="AU71" s="15"/>
      <c r="AV71" s="15"/>
    </row>
    <row r="72" spans="1:48"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5"/>
      <c r="AQ72" s="15"/>
      <c r="AR72" s="15"/>
      <c r="AS72" s="15"/>
      <c r="AT72" s="15"/>
      <c r="AU72" s="15"/>
      <c r="AV72" s="15"/>
    </row>
    <row r="73" spans="1:48"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5"/>
      <c r="AQ73" s="15"/>
      <c r="AR73" s="15"/>
      <c r="AS73" s="15"/>
      <c r="AT73" s="15"/>
      <c r="AU73" s="15"/>
      <c r="AV73" s="15"/>
    </row>
    <row r="74" spans="1:48"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5"/>
      <c r="AQ74" s="15"/>
      <c r="AR74" s="15"/>
      <c r="AS74" s="15"/>
      <c r="AT74" s="15"/>
      <c r="AU74" s="15"/>
      <c r="AV74" s="15"/>
    </row>
    <row r="75" spans="1:48"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5"/>
      <c r="AQ75" s="15"/>
      <c r="AR75" s="15"/>
      <c r="AS75" s="15"/>
      <c r="AT75" s="15"/>
      <c r="AU75" s="15"/>
      <c r="AV75" s="15"/>
    </row>
    <row r="76" spans="1:48"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5"/>
      <c r="AQ76" s="15"/>
      <c r="AR76" s="15"/>
      <c r="AS76" s="15"/>
      <c r="AT76" s="15"/>
      <c r="AU76" s="15"/>
      <c r="AV76" s="15"/>
    </row>
    <row r="77" spans="1:48"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5"/>
      <c r="AQ77" s="15"/>
      <c r="AR77" s="15"/>
      <c r="AS77" s="15"/>
      <c r="AT77" s="15"/>
      <c r="AU77" s="15"/>
      <c r="AV77" s="15"/>
    </row>
    <row r="78" spans="1:48"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5"/>
      <c r="AQ78" s="15"/>
      <c r="AR78" s="15"/>
      <c r="AS78" s="15"/>
      <c r="AT78" s="15"/>
      <c r="AU78" s="15"/>
      <c r="AV78" s="15"/>
    </row>
    <row r="79" spans="1:48"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5"/>
      <c r="AQ79" s="15"/>
      <c r="AR79" s="15"/>
      <c r="AS79" s="15"/>
      <c r="AT79" s="15"/>
      <c r="AU79" s="15"/>
      <c r="AV79" s="15"/>
    </row>
    <row r="80" spans="1:48"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5"/>
      <c r="AQ80" s="15"/>
      <c r="AR80" s="15"/>
      <c r="AS80" s="15"/>
      <c r="AT80" s="15"/>
      <c r="AU80" s="15"/>
      <c r="AV80" s="15"/>
    </row>
    <row r="81" spans="1:48"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5"/>
      <c r="AQ81" s="15"/>
      <c r="AR81" s="15"/>
      <c r="AS81" s="15"/>
      <c r="AT81" s="15"/>
      <c r="AU81" s="15"/>
      <c r="AV81" s="15"/>
    </row>
    <row r="82" spans="1:48"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5"/>
      <c r="AQ82" s="15"/>
      <c r="AR82" s="15"/>
      <c r="AS82" s="15"/>
      <c r="AT82" s="15"/>
      <c r="AU82" s="15"/>
      <c r="AV82" s="15"/>
    </row>
    <row r="83" spans="1:48"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5"/>
      <c r="AQ83" s="15"/>
      <c r="AR83" s="15"/>
      <c r="AS83" s="15"/>
      <c r="AT83" s="15"/>
      <c r="AU83" s="15"/>
      <c r="AV83" s="15"/>
    </row>
    <row r="84" spans="1:48"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5"/>
      <c r="AQ84" s="15"/>
      <c r="AR84" s="15"/>
      <c r="AS84" s="15"/>
      <c r="AT84" s="15"/>
      <c r="AU84" s="15"/>
      <c r="AV84" s="15"/>
    </row>
    <row r="85" spans="1:48"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5"/>
      <c r="AQ85" s="15"/>
      <c r="AR85" s="15"/>
      <c r="AS85" s="15"/>
      <c r="AT85" s="15"/>
      <c r="AU85" s="15"/>
      <c r="AV85" s="15"/>
    </row>
    <row r="86" spans="1:48"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5"/>
      <c r="AQ86" s="15"/>
      <c r="AR86" s="15"/>
      <c r="AS86" s="15"/>
      <c r="AT86" s="15"/>
      <c r="AU86" s="15"/>
      <c r="AV86" s="15"/>
    </row>
    <row r="87" spans="1:48"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5"/>
      <c r="AQ87" s="15"/>
      <c r="AR87" s="15"/>
      <c r="AS87" s="15"/>
      <c r="AT87" s="15"/>
      <c r="AU87" s="15"/>
      <c r="AV87" s="15"/>
    </row>
    <row r="88" spans="1:48"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5"/>
      <c r="AQ88" s="15"/>
      <c r="AR88" s="15"/>
      <c r="AS88" s="15"/>
      <c r="AT88" s="15"/>
      <c r="AU88" s="15"/>
      <c r="AV88" s="15"/>
    </row>
    <row r="89" spans="1:48" x14ac:dyDescent="0.2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5"/>
      <c r="AQ89" s="15"/>
      <c r="AR89" s="15"/>
      <c r="AS89" s="15"/>
      <c r="AT89" s="15"/>
      <c r="AU89" s="15"/>
      <c r="AV89" s="15"/>
    </row>
    <row r="90" spans="1:48"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5"/>
      <c r="AQ90" s="15"/>
      <c r="AR90" s="15"/>
      <c r="AS90" s="15"/>
      <c r="AT90" s="15"/>
      <c r="AU90" s="15"/>
      <c r="AV90" s="15"/>
    </row>
    <row r="91" spans="1:48" x14ac:dyDescent="0.2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5"/>
      <c r="AQ91" s="15"/>
      <c r="AR91" s="15"/>
      <c r="AS91" s="15"/>
      <c r="AT91" s="15"/>
      <c r="AU91" s="15"/>
      <c r="AV91" s="15"/>
    </row>
    <row r="92" spans="1:48" x14ac:dyDescent="0.2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5"/>
      <c r="AQ92" s="15"/>
      <c r="AR92" s="15"/>
      <c r="AS92" s="15"/>
      <c r="AT92" s="15"/>
      <c r="AU92" s="15"/>
      <c r="AV92" s="15"/>
    </row>
    <row r="93" spans="1:48" x14ac:dyDescent="0.2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5"/>
      <c r="AQ93" s="15"/>
      <c r="AR93" s="15"/>
      <c r="AS93" s="15"/>
      <c r="AT93" s="15"/>
      <c r="AU93" s="15"/>
      <c r="AV93" s="15"/>
    </row>
    <row r="94" spans="1:48"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5"/>
      <c r="AQ94" s="15"/>
      <c r="AR94" s="15"/>
      <c r="AS94" s="15"/>
      <c r="AT94" s="15"/>
      <c r="AU94" s="15"/>
      <c r="AV94" s="15"/>
    </row>
    <row r="95" spans="1:48" x14ac:dyDescent="0.2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5"/>
      <c r="AQ95" s="15"/>
      <c r="AR95" s="15"/>
      <c r="AS95" s="15"/>
      <c r="AT95" s="15"/>
      <c r="AU95" s="15"/>
      <c r="AV95" s="15"/>
    </row>
    <row r="96" spans="1:48" x14ac:dyDescent="0.2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5"/>
      <c r="AQ96" s="15"/>
      <c r="AR96" s="15"/>
      <c r="AS96" s="15"/>
      <c r="AT96" s="15"/>
      <c r="AU96" s="15"/>
      <c r="AV96" s="15"/>
    </row>
    <row r="97" spans="1:48" x14ac:dyDescent="0.2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5"/>
      <c r="AQ97" s="15"/>
      <c r="AR97" s="15"/>
      <c r="AS97" s="15"/>
      <c r="AT97" s="15"/>
      <c r="AU97" s="15"/>
      <c r="AV97" s="15"/>
    </row>
    <row r="98" spans="1:48"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5"/>
      <c r="AQ98" s="15"/>
      <c r="AR98" s="15"/>
      <c r="AS98" s="15"/>
      <c r="AT98" s="15"/>
      <c r="AU98" s="15"/>
      <c r="AV98" s="15"/>
    </row>
    <row r="99" spans="1:48" x14ac:dyDescent="0.2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5"/>
      <c r="AQ99" s="15"/>
      <c r="AR99" s="15"/>
      <c r="AS99" s="15"/>
      <c r="AT99" s="15"/>
      <c r="AU99" s="15"/>
      <c r="AV99" s="15"/>
    </row>
    <row r="100" spans="1:48"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5"/>
      <c r="AQ100" s="15"/>
      <c r="AR100" s="15"/>
      <c r="AS100" s="15"/>
      <c r="AT100" s="15"/>
      <c r="AU100" s="15"/>
      <c r="AV100" s="15"/>
    </row>
    <row r="101" spans="1:48"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5"/>
      <c r="AQ101" s="15"/>
      <c r="AR101" s="15"/>
      <c r="AS101" s="15"/>
      <c r="AT101" s="15"/>
      <c r="AU101" s="15"/>
      <c r="AV101" s="15"/>
    </row>
    <row r="102" spans="1:48"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row>
  </sheetData>
  <sheetProtection sheet="1" objects="1" scenarios="1" selectLockedCells="1"/>
  <conditionalFormatting sqref="E17:E18">
    <cfRule type="expression" dxfId="1" priority="3" stopIfTrue="1">
      <formula>$E$13&gt;3</formula>
    </cfRule>
  </conditionalFormatting>
  <conditionalFormatting sqref="E13">
    <cfRule type="cellIs" dxfId="0" priority="9" stopIfTrue="1" operator="greaterThan">
      <formula>2</formula>
    </cfRule>
  </conditionalFormatting>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Current Limit</vt:lpstr>
      <vt:lpstr>Controlled Slew Rate</vt:lpstr>
      <vt:lpstr>Thermal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Niles</dc:creator>
  <cp:lastModifiedBy>Andrew Niles</cp:lastModifiedBy>
  <cp:lastPrinted>2018-07-09T20:47:42Z</cp:lastPrinted>
  <dcterms:created xsi:type="dcterms:W3CDTF">2018-06-14T22:00:22Z</dcterms:created>
  <dcterms:modified xsi:type="dcterms:W3CDTF">2020-11-19T22:24:32Z</dcterms:modified>
</cp:coreProperties>
</file>